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ТАБ.2" sheetId="7" r:id="rId1"/>
    <sheet name="ТАБ.1" sheetId="8" r:id="rId2"/>
  </sheets>
  <calcPr calcId="125725"/>
</workbook>
</file>

<file path=xl/calcChain.xml><?xml version="1.0" encoding="utf-8"?>
<calcChain xmlns="http://schemas.openxmlformats.org/spreadsheetml/2006/main">
  <c r="F838" i="7"/>
  <c r="E838"/>
  <c r="E827"/>
  <c r="F829"/>
  <c r="E829"/>
  <c r="F752"/>
  <c r="F755"/>
  <c r="F835"/>
  <c r="E835"/>
  <c r="F836"/>
  <c r="E836"/>
  <c r="F72" i="8" l="1"/>
  <c r="F45"/>
  <c r="F44"/>
  <c r="F42"/>
  <c r="F33"/>
  <c r="F30"/>
  <c r="F29"/>
  <c r="F26"/>
  <c r="F24"/>
  <c r="F23"/>
  <c r="F13"/>
  <c r="F12"/>
  <c r="F170" i="7" l="1"/>
  <c r="F14"/>
  <c r="F15"/>
  <c r="F716"/>
  <c r="F655"/>
  <c r="F656"/>
  <c r="F657"/>
  <c r="F638"/>
  <c r="F479"/>
  <c r="F480"/>
  <c r="E478"/>
  <c r="E474"/>
  <c r="F386"/>
  <c r="F387"/>
  <c r="F388"/>
  <c r="F225"/>
  <c r="F214"/>
  <c r="F212"/>
  <c r="F110"/>
  <c r="F106"/>
  <c r="E9"/>
  <c r="F826"/>
  <c r="E826"/>
  <c r="F827"/>
  <c r="F830"/>
  <c r="E830"/>
  <c r="E163"/>
  <c r="F205"/>
  <c r="E205"/>
  <c r="E180" s="1"/>
  <c r="E169"/>
  <c r="E168"/>
  <c r="E164"/>
  <c r="E721"/>
  <c r="E480"/>
  <c r="E479"/>
  <c r="E489"/>
  <c r="F489"/>
  <c r="F252"/>
  <c r="E252"/>
  <c r="F260"/>
  <c r="E260"/>
  <c r="E140"/>
  <c r="F140"/>
  <c r="F194" l="1"/>
  <c r="F193"/>
  <c r="F195"/>
  <c r="F190" s="1"/>
  <c r="F189"/>
  <c r="F191"/>
  <c r="F174"/>
  <c r="F561"/>
  <c r="F557" s="1"/>
  <c r="F188" l="1"/>
  <c r="F187" s="1"/>
  <c r="E40"/>
  <c r="E179"/>
  <c r="E178"/>
  <c r="F361"/>
  <c r="E361"/>
  <c r="F666"/>
  <c r="E666"/>
  <c r="F662"/>
  <c r="E662"/>
  <c r="F653"/>
  <c r="E657"/>
  <c r="E653" s="1"/>
  <c r="E656"/>
  <c r="E652" s="1"/>
  <c r="E655"/>
  <c r="F508"/>
  <c r="F505"/>
  <c r="E505"/>
  <c r="E508"/>
  <c r="F391"/>
  <c r="E391"/>
  <c r="F390"/>
  <c r="E390"/>
  <c r="F393"/>
  <c r="F180" s="1"/>
  <c r="F394"/>
  <c r="F395"/>
  <c r="F178" s="1"/>
  <c r="E395"/>
  <c r="E393"/>
  <c r="E394"/>
  <c r="E387" s="1"/>
  <c r="F179" l="1"/>
  <c r="E654"/>
  <c r="F392"/>
  <c r="E392"/>
  <c r="E651"/>
  <c r="E650" s="1"/>
  <c r="F654"/>
  <c r="F651"/>
  <c r="F652"/>
  <c r="F40" l="1"/>
  <c r="F650"/>
  <c r="F504" l="1"/>
  <c r="F506"/>
  <c r="E506"/>
  <c r="E504" l="1"/>
  <c r="F83"/>
  <c r="F572"/>
  <c r="F560" s="1"/>
  <c r="F573"/>
  <c r="F574"/>
  <c r="F562" s="1"/>
  <c r="E574"/>
  <c r="E562" s="1"/>
  <c r="E572"/>
  <c r="E560" s="1"/>
  <c r="E16" s="1"/>
  <c r="F646"/>
  <c r="E646"/>
  <c r="F462"/>
  <c r="F175" s="1"/>
  <c r="E462"/>
  <c r="F422"/>
  <c r="F423"/>
  <c r="F424"/>
  <c r="F168" s="1"/>
  <c r="F163" s="1"/>
  <c r="E424"/>
  <c r="E422"/>
  <c r="F455"/>
  <c r="E455"/>
  <c r="F172" l="1"/>
  <c r="F478"/>
  <c r="F494"/>
  <c r="E494"/>
  <c r="F496"/>
  <c r="E496"/>
  <c r="E211" l="1"/>
  <c r="E222"/>
  <c r="F222"/>
  <c r="F211"/>
  <c r="F448" l="1"/>
  <c r="E194"/>
  <c r="F461"/>
  <c r="F165" s="1"/>
  <c r="F104"/>
  <c r="E573"/>
  <c r="E561" s="1"/>
  <c r="F580"/>
  <c r="F568" s="1"/>
  <c r="E580"/>
  <c r="E568" s="1"/>
  <c r="F570"/>
  <c r="E570"/>
  <c r="F637"/>
  <c r="F639"/>
  <c r="F643"/>
  <c r="F640"/>
  <c r="E639"/>
  <c r="E638"/>
  <c r="E640"/>
  <c r="E643"/>
  <c r="F633"/>
  <c r="E633"/>
  <c r="F629"/>
  <c r="E629"/>
  <c r="F625"/>
  <c r="E625"/>
  <c r="F509"/>
  <c r="E509"/>
  <c r="E208"/>
  <c r="E195"/>
  <c r="E637" l="1"/>
  <c r="E567"/>
  <c r="E571"/>
  <c r="E579"/>
  <c r="F192"/>
  <c r="F567"/>
  <c r="E507"/>
  <c r="F209"/>
  <c r="E209"/>
  <c r="E461"/>
  <c r="F419"/>
  <c r="F169" s="1"/>
  <c r="F164" s="1"/>
  <c r="F452"/>
  <c r="E452"/>
  <c r="E423"/>
  <c r="E419" s="1"/>
  <c r="E448"/>
  <c r="F220"/>
  <c r="E220"/>
  <c r="E221"/>
  <c r="E219"/>
  <c r="E106"/>
  <c r="E104"/>
  <c r="F806"/>
  <c r="F807"/>
  <c r="E421" l="1"/>
  <c r="F421"/>
  <c r="E218"/>
  <c r="F109" l="1"/>
  <c r="F54" s="1"/>
  <c r="E109"/>
  <c r="E807"/>
  <c r="E806"/>
  <c r="F820"/>
  <c r="E820"/>
  <c r="F817"/>
  <c r="E817"/>
  <c r="F445"/>
  <c r="E445"/>
  <c r="F442"/>
  <c r="E442"/>
  <c r="F439"/>
  <c r="E439"/>
  <c r="F203"/>
  <c r="E203"/>
  <c r="E193"/>
  <c r="F341"/>
  <c r="E341"/>
  <c r="F340"/>
  <c r="E340"/>
  <c r="F339"/>
  <c r="E339"/>
  <c r="F338"/>
  <c r="E338"/>
  <c r="F330"/>
  <c r="F331"/>
  <c r="F332"/>
  <c r="E331"/>
  <c r="E330"/>
  <c r="E332"/>
  <c r="F333"/>
  <c r="E333"/>
  <c r="F306"/>
  <c r="F307"/>
  <c r="E306"/>
  <c r="E307"/>
  <c r="F311"/>
  <c r="E311"/>
  <c r="F308"/>
  <c r="E308"/>
  <c r="E329" l="1"/>
  <c r="E337"/>
  <c r="F337"/>
  <c r="E54"/>
  <c r="E99"/>
  <c r="E192"/>
  <c r="F56"/>
  <c r="F329"/>
  <c r="E305"/>
  <c r="F305"/>
  <c r="E110"/>
  <c r="F129"/>
  <c r="E129"/>
  <c r="F124"/>
  <c r="E124"/>
  <c r="F823" l="1"/>
  <c r="E823"/>
  <c r="F814"/>
  <c r="E814"/>
  <c r="F811"/>
  <c r="E811"/>
  <c r="F810"/>
  <c r="E810"/>
  <c r="F809"/>
  <c r="E809"/>
  <c r="E805"/>
  <c r="F804"/>
  <c r="E804"/>
  <c r="F803"/>
  <c r="E803"/>
  <c r="F796"/>
  <c r="E796"/>
  <c r="F793"/>
  <c r="E793"/>
  <c r="F792"/>
  <c r="E792"/>
  <c r="F791"/>
  <c r="E791"/>
  <c r="F787"/>
  <c r="E787"/>
  <c r="F784"/>
  <c r="E784"/>
  <c r="F783"/>
  <c r="E783"/>
  <c r="F782"/>
  <c r="E782"/>
  <c r="F778"/>
  <c r="E778"/>
  <c r="F775"/>
  <c r="E775"/>
  <c r="F774"/>
  <c r="E774"/>
  <c r="F773"/>
  <c r="E773"/>
  <c r="F771"/>
  <c r="E771"/>
  <c r="F770"/>
  <c r="E770"/>
  <c r="F768"/>
  <c r="E768"/>
  <c r="F767"/>
  <c r="E767"/>
  <c r="F760"/>
  <c r="E760"/>
  <c r="F757"/>
  <c r="E757"/>
  <c r="F754"/>
  <c r="E754"/>
  <c r="F751"/>
  <c r="E751"/>
  <c r="F750"/>
  <c r="E750"/>
  <c r="F749"/>
  <c r="E749"/>
  <c r="F745"/>
  <c r="E745"/>
  <c r="F742"/>
  <c r="E742"/>
  <c r="F739"/>
  <c r="E739"/>
  <c r="F738"/>
  <c r="E738"/>
  <c r="F737"/>
  <c r="E737"/>
  <c r="F733"/>
  <c r="E733"/>
  <c r="F730"/>
  <c r="E730"/>
  <c r="F727"/>
  <c r="E727"/>
  <c r="F726"/>
  <c r="E726"/>
  <c r="F725"/>
  <c r="E725"/>
  <c r="F721"/>
  <c r="F718"/>
  <c r="E718"/>
  <c r="F715"/>
  <c r="E715"/>
  <c r="F714"/>
  <c r="E714"/>
  <c r="E713"/>
  <c r="F711"/>
  <c r="E711"/>
  <c r="E684" s="1"/>
  <c r="F710"/>
  <c r="E710"/>
  <c r="F708"/>
  <c r="E708"/>
  <c r="F707"/>
  <c r="E707"/>
  <c r="F705"/>
  <c r="F704"/>
  <c r="E704"/>
  <c r="E677" s="1"/>
  <c r="F702"/>
  <c r="E702"/>
  <c r="E675" s="1"/>
  <c r="F701"/>
  <c r="E701"/>
  <c r="E674" s="1"/>
  <c r="F694"/>
  <c r="E694"/>
  <c r="F691"/>
  <c r="E691"/>
  <c r="F688"/>
  <c r="E688"/>
  <c r="F687"/>
  <c r="E687"/>
  <c r="F686"/>
  <c r="E686"/>
  <c r="F680" l="1"/>
  <c r="E808"/>
  <c r="E724"/>
  <c r="E748"/>
  <c r="E769"/>
  <c r="F801"/>
  <c r="F675"/>
  <c r="E802"/>
  <c r="E736"/>
  <c r="E673"/>
  <c r="E699"/>
  <c r="F769"/>
  <c r="F781"/>
  <c r="F790"/>
  <c r="E790" s="1"/>
  <c r="F800"/>
  <c r="E683"/>
  <c r="E709"/>
  <c r="F685"/>
  <c r="E712"/>
  <c r="F736"/>
  <c r="F808"/>
  <c r="F700"/>
  <c r="F703"/>
  <c r="F706"/>
  <c r="F724"/>
  <c r="E766"/>
  <c r="E765"/>
  <c r="F802"/>
  <c r="F805"/>
  <c r="E800"/>
  <c r="E680"/>
  <c r="F766"/>
  <c r="F765"/>
  <c r="F681"/>
  <c r="E681" s="1"/>
  <c r="E685"/>
  <c r="F684" s="1"/>
  <c r="E700"/>
  <c r="E706"/>
  <c r="F772"/>
  <c r="E772" s="1"/>
  <c r="E781"/>
  <c r="F699"/>
  <c r="F709"/>
  <c r="E801"/>
  <c r="E703"/>
  <c r="F698"/>
  <c r="F713"/>
  <c r="F712" s="1"/>
  <c r="F764"/>
  <c r="F674"/>
  <c r="F16" s="1"/>
  <c r="E698"/>
  <c r="F748"/>
  <c r="E764"/>
  <c r="F621"/>
  <c r="E621"/>
  <c r="F618"/>
  <c r="E618"/>
  <c r="F615"/>
  <c r="E615"/>
  <c r="F612"/>
  <c r="E612"/>
  <c r="F609"/>
  <c r="E609"/>
  <c r="F606"/>
  <c r="E606"/>
  <c r="F603"/>
  <c r="E603"/>
  <c r="F600"/>
  <c r="E600"/>
  <c r="F597"/>
  <c r="F579" s="1"/>
  <c r="E597"/>
  <c r="F594"/>
  <c r="E594"/>
  <c r="F591"/>
  <c r="E591"/>
  <c r="F589"/>
  <c r="F585"/>
  <c r="E585"/>
  <c r="F578"/>
  <c r="F566" s="1"/>
  <c r="E578"/>
  <c r="E566" s="1"/>
  <c r="E558" s="1"/>
  <c r="F576"/>
  <c r="E576"/>
  <c r="E679" l="1"/>
  <c r="F677" s="1"/>
  <c r="F676" s="1"/>
  <c r="E676" s="1"/>
  <c r="E672"/>
  <c r="F683"/>
  <c r="F19"/>
  <c r="E682"/>
  <c r="E21"/>
  <c r="F673"/>
  <c r="F763"/>
  <c r="E763" s="1"/>
  <c r="F679"/>
  <c r="E799"/>
  <c r="E575"/>
  <c r="F575"/>
  <c r="F672"/>
  <c r="E671"/>
  <c r="F571"/>
  <c r="F799"/>
  <c r="F697"/>
  <c r="E697" s="1"/>
  <c r="F564"/>
  <c r="E557"/>
  <c r="E15" s="1"/>
  <c r="E10" s="1"/>
  <c r="F556" l="1"/>
  <c r="F682"/>
  <c r="F21"/>
  <c r="F671"/>
  <c r="F670" s="1"/>
  <c r="E670"/>
  <c r="F559"/>
  <c r="E564"/>
  <c r="E563" s="1"/>
  <c r="F563"/>
  <c r="F552"/>
  <c r="E552"/>
  <c r="F550"/>
  <c r="E550"/>
  <c r="F549"/>
  <c r="E549"/>
  <c r="E546" s="1"/>
  <c r="F548"/>
  <c r="E548"/>
  <c r="F503"/>
  <c r="E503"/>
  <c r="F502"/>
  <c r="F499" s="1"/>
  <c r="E502"/>
  <c r="E499" s="1"/>
  <c r="F547" l="1"/>
  <c r="F544" s="1"/>
  <c r="E559"/>
  <c r="F558" s="1"/>
  <c r="F555" s="1"/>
  <c r="E547"/>
  <c r="E556"/>
  <c r="E555" s="1"/>
  <c r="F545"/>
  <c r="E545" s="1"/>
  <c r="F501"/>
  <c r="F500"/>
  <c r="E501"/>
  <c r="F507"/>
  <c r="E500"/>
  <c r="F546"/>
  <c r="E459"/>
  <c r="E458" s="1"/>
  <c r="F436"/>
  <c r="E436"/>
  <c r="F433"/>
  <c r="E433"/>
  <c r="F426"/>
  <c r="E426"/>
  <c r="E418" s="1"/>
  <c r="F420"/>
  <c r="E420"/>
  <c r="F397"/>
  <c r="E397"/>
  <c r="F364"/>
  <c r="F363" s="1"/>
  <c r="E364"/>
  <c r="E363" s="1"/>
  <c r="F360"/>
  <c r="E360"/>
  <c r="F359"/>
  <c r="E359"/>
  <c r="F346"/>
  <c r="E346"/>
  <c r="E170" s="1"/>
  <c r="E167" s="1"/>
  <c r="F326"/>
  <c r="E326"/>
  <c r="F322"/>
  <c r="E322"/>
  <c r="F318"/>
  <c r="E318"/>
  <c r="F317"/>
  <c r="E317"/>
  <c r="F316"/>
  <c r="E316"/>
  <c r="F315"/>
  <c r="E315"/>
  <c r="F302"/>
  <c r="E302"/>
  <c r="F299"/>
  <c r="E299"/>
  <c r="F296"/>
  <c r="E296"/>
  <c r="F295"/>
  <c r="E295"/>
  <c r="E294"/>
  <c r="F290"/>
  <c r="E290"/>
  <c r="F287"/>
  <c r="E287"/>
  <c r="F286"/>
  <c r="E286"/>
  <c r="E285"/>
  <c r="F281"/>
  <c r="E281"/>
  <c r="F278"/>
  <c r="E278"/>
  <c r="F277"/>
  <c r="E277"/>
  <c r="F276"/>
  <c r="E276"/>
  <c r="F272"/>
  <c r="E272"/>
  <c r="F269"/>
  <c r="E269"/>
  <c r="F266"/>
  <c r="E266"/>
  <c r="F265"/>
  <c r="E265"/>
  <c r="F264"/>
  <c r="E264"/>
  <c r="F257"/>
  <c r="E257"/>
  <c r="F254"/>
  <c r="E254"/>
  <c r="F253"/>
  <c r="E253"/>
  <c r="F248"/>
  <c r="E248"/>
  <c r="F245"/>
  <c r="E245"/>
  <c r="F244"/>
  <c r="E244"/>
  <c r="F243"/>
  <c r="E243"/>
  <c r="F239"/>
  <c r="F236"/>
  <c r="E236"/>
  <c r="F235"/>
  <c r="E235"/>
  <c r="F234"/>
  <c r="E234"/>
  <c r="F230"/>
  <c r="E230"/>
  <c r="F226"/>
  <c r="E226"/>
  <c r="F221"/>
  <c r="F219"/>
  <c r="F215"/>
  <c r="E215"/>
  <c r="F210"/>
  <c r="E210"/>
  <c r="E207" s="1"/>
  <c r="F200"/>
  <c r="E200"/>
  <c r="F199"/>
  <c r="F184" s="1"/>
  <c r="E199"/>
  <c r="F198"/>
  <c r="F183" s="1"/>
  <c r="E198"/>
  <c r="E191"/>
  <c r="F166"/>
  <c r="E166"/>
  <c r="E233" l="1"/>
  <c r="F242"/>
  <c r="F251"/>
  <c r="E175"/>
  <c r="E544"/>
  <c r="F218"/>
  <c r="E184"/>
  <c r="E189"/>
  <c r="F197"/>
  <c r="F459"/>
  <c r="F458" s="1"/>
  <c r="E417"/>
  <c r="E284"/>
  <c r="F314"/>
  <c r="E498"/>
  <c r="E197"/>
  <c r="E185"/>
  <c r="F345"/>
  <c r="E388"/>
  <c r="E275"/>
  <c r="F185"/>
  <c r="F182" s="1"/>
  <c r="E389"/>
  <c r="F233"/>
  <c r="E242"/>
  <c r="E251"/>
  <c r="E263"/>
  <c r="F358"/>
  <c r="F425"/>
  <c r="E425" s="1"/>
  <c r="F498"/>
  <c r="F229"/>
  <c r="E229" s="1"/>
  <c r="F263"/>
  <c r="F275"/>
  <c r="F294"/>
  <c r="F293" s="1"/>
  <c r="F389"/>
  <c r="E314"/>
  <c r="E183"/>
  <c r="F208"/>
  <c r="F207" s="1"/>
  <c r="F385"/>
  <c r="F285"/>
  <c r="F284" s="1"/>
  <c r="E358"/>
  <c r="E386"/>
  <c r="E385" s="1"/>
  <c r="F396"/>
  <c r="E293"/>
  <c r="E396"/>
  <c r="F418"/>
  <c r="F417" s="1"/>
  <c r="E188"/>
  <c r="E190"/>
  <c r="E165" l="1"/>
  <c r="E187"/>
  <c r="E182"/>
  <c r="E345"/>
  <c r="E204" s="1"/>
  <c r="E202" s="1"/>
  <c r="F204"/>
  <c r="F202" s="1"/>
  <c r="F357"/>
  <c r="E357" s="1"/>
  <c r="F167"/>
  <c r="F177"/>
  <c r="E174"/>
  <c r="E177" l="1"/>
  <c r="E39"/>
  <c r="E162"/>
  <c r="E172"/>
  <c r="F162"/>
  <c r="F157"/>
  <c r="E157"/>
  <c r="F152"/>
  <c r="E152"/>
  <c r="F147"/>
  <c r="E147"/>
  <c r="F142"/>
  <c r="E142"/>
  <c r="E141"/>
  <c r="F139"/>
  <c r="F50" s="1"/>
  <c r="E139"/>
  <c r="F138"/>
  <c r="E138"/>
  <c r="F132"/>
  <c r="E132"/>
  <c r="F119"/>
  <c r="E119"/>
  <c r="F116"/>
  <c r="E116"/>
  <c r="F111"/>
  <c r="E111"/>
  <c r="F41"/>
  <c r="E108"/>
  <c r="F101"/>
  <c r="E101"/>
  <c r="F99"/>
  <c r="F93"/>
  <c r="E93"/>
  <c r="F88"/>
  <c r="E88"/>
  <c r="E83"/>
  <c r="F80"/>
  <c r="E80"/>
  <c r="E70" s="1"/>
  <c r="F79"/>
  <c r="E79"/>
  <c r="E69" s="1"/>
  <c r="F73"/>
  <c r="E73"/>
  <c r="F72"/>
  <c r="F52" s="1"/>
  <c r="E72"/>
  <c r="F71"/>
  <c r="E71"/>
  <c r="F63"/>
  <c r="E63"/>
  <c r="F58"/>
  <c r="E58"/>
  <c r="F57"/>
  <c r="E56"/>
  <c r="E41" s="1"/>
  <c r="F34"/>
  <c r="E34"/>
  <c r="F29"/>
  <c r="E29"/>
  <c r="F26"/>
  <c r="E26" s="1"/>
  <c r="F24"/>
  <c r="E24" s="1"/>
  <c r="E55" l="1"/>
  <c r="E57"/>
  <c r="E51"/>
  <c r="E49"/>
  <c r="E14" s="1"/>
  <c r="E52"/>
  <c r="E38"/>
  <c r="F103"/>
  <c r="F78"/>
  <c r="E78" s="1"/>
  <c r="F45"/>
  <c r="F108"/>
  <c r="E98"/>
  <c r="E137"/>
  <c r="E103"/>
  <c r="F137"/>
  <c r="E50"/>
  <c r="E68"/>
  <c r="F23"/>
  <c r="E23"/>
  <c r="F36"/>
  <c r="E36" s="1"/>
  <c r="E33" s="1"/>
  <c r="F31" s="1"/>
  <c r="E31" s="1"/>
  <c r="F30" s="1"/>
  <c r="E30" s="1"/>
  <c r="E28" s="1"/>
  <c r="F51"/>
  <c r="F68"/>
  <c r="E19"/>
  <c r="F10"/>
  <c r="E53" l="1"/>
  <c r="F46"/>
  <c r="F11"/>
  <c r="E11"/>
  <c r="E45"/>
  <c r="E47"/>
  <c r="E44"/>
  <c r="E18"/>
  <c r="E46"/>
  <c r="F98"/>
  <c r="F33"/>
  <c r="F18"/>
  <c r="E48"/>
  <c r="F47" s="1"/>
  <c r="F39"/>
  <c r="F38" s="1"/>
  <c r="F53"/>
  <c r="F49"/>
  <c r="F44" s="1"/>
  <c r="F28"/>
  <c r="E13" l="1"/>
  <c r="F43"/>
  <c r="E43"/>
  <c r="F48"/>
  <c r="F9"/>
  <c r="E8"/>
  <c r="F13" l="1"/>
  <c r="F8"/>
</calcChain>
</file>

<file path=xl/sharedStrings.xml><?xml version="1.0" encoding="utf-8"?>
<sst xmlns="http://schemas.openxmlformats.org/spreadsheetml/2006/main" count="1947" uniqueCount="386">
  <si>
    <t>Х</t>
  </si>
  <si>
    <t>Министерство образования Иркутской области; Управление образования администрации Киренского муниципального района.</t>
  </si>
  <si>
    <t>количество ОО</t>
  </si>
  <si>
    <t>Министерство образования Иркутской области учредитель - Администрация Киренского муниципального района;  Управление образования администрации Киренского муниципального района; Дошкольные образовательные организации Киренского района</t>
  </si>
  <si>
    <t>Управление образования администрации Киренского муниципального района.</t>
  </si>
  <si>
    <t>количество конкурсов</t>
  </si>
  <si>
    <t>Управление образования администрации Киренского муниципального района</t>
  </si>
  <si>
    <t xml:space="preserve">Управление образования администрации Киренского муниципального района во взаимодействии с ОО </t>
  </si>
  <si>
    <t>Управление образования администрации Киренского муниципального района во взаимодействии с ОО</t>
  </si>
  <si>
    <t>количество автобусов</t>
  </si>
  <si>
    <t xml:space="preserve">Управление образования администрации Киренского муниципального  района </t>
  </si>
  <si>
    <t>МКУ «Центр развития образования»</t>
  </si>
  <si>
    <t>осуществление мероприятия (1-да, 0-нет)</t>
  </si>
  <si>
    <t>Управление образования администрации Киренского муниципального района Руководители ОО</t>
  </si>
  <si>
    <t>Подпрограмма № 7  «Обеспечение реализации муниципальной программы и прочие мероприятия в области образования»</t>
  </si>
  <si>
    <t>Согласованно:</t>
  </si>
  <si>
    <t>Исполнитель     Поляченко М.Г. 4-32-07</t>
  </si>
  <si>
    <t>Наименование показателя объема мероприятия, единица измерения</t>
  </si>
  <si>
    <t>Фактическое значение показателя мероприятия</t>
  </si>
  <si>
    <t>Обоснования причин отклонения  (при наличии)</t>
  </si>
  <si>
    <t>ОБ</t>
  </si>
  <si>
    <t>количество чел.</t>
  </si>
  <si>
    <t>МБ</t>
  </si>
  <si>
    <t>год</t>
  </si>
  <si>
    <t>Поляченко М.Г.</t>
  </si>
  <si>
    <t>Таблица 2</t>
  </si>
  <si>
    <t>отсутствие финансирования</t>
  </si>
  <si>
    <t>Проведение ремонтных работ канализации, системы водоснабжения школьных столовых и пищеблоков</t>
  </si>
  <si>
    <t xml:space="preserve">Организация горячего питания учащихся за счет местного бюджета (бюджет +родительская плата) </t>
  </si>
  <si>
    <t>Разработка рецептуры готовых изделий в соответствии с федеральными стандартами</t>
  </si>
  <si>
    <t>Организация повышения квалификации кадрового состава школьных столовых</t>
  </si>
  <si>
    <t xml:space="preserve">Участие в региональном этапе Всероссийской олимпиады школьников </t>
  </si>
  <si>
    <t>Участие в губернаторском бале выпускников награжденных золотой медалью «за особые успехи в учении»</t>
  </si>
  <si>
    <t>Организация и проведение районной научно – практической конференции  школьников</t>
  </si>
  <si>
    <t>Участие в работе областного детского парламента</t>
  </si>
  <si>
    <t>Организация и проведение муниципального конкурса «Лучший ученик года»</t>
  </si>
  <si>
    <t>Участие в областном конкурсе «Лучший ученик года»</t>
  </si>
  <si>
    <t xml:space="preserve">Слет победителей районных олимпиад </t>
  </si>
  <si>
    <t xml:space="preserve">Участие в региональном конкурсе «Безопасное колесо» </t>
  </si>
  <si>
    <t>количество участников</t>
  </si>
  <si>
    <t>Основное мероприятие 3.2.Обеспечение кортом МАОУ ДОД ДЮЦ «Гармония»</t>
  </si>
  <si>
    <t>Основное мероприятие 3.3.Текущий ремонт здания, закрепленного за МАОУ ДОД ДЮЦ «Гармония» на праве оперативного управления</t>
  </si>
  <si>
    <t>Основное мероприятие 3.4.Укрепление материально-технической базы учреждения</t>
  </si>
  <si>
    <t>Основное мероприятие 3.5.Проведение районных массовых мероприятий с детьми</t>
  </si>
  <si>
    <t>Основное мероприятие 3.6. Организация участия учащихся  и преподавателей в разного уровня олимпиадах, конференциях, фестивалях, соревнованиях, конкурсах, выставках акциях и других мероприятиях по направлениям дополнительного образования</t>
  </si>
  <si>
    <t>Основное мероприятие 3.7.Организация обучения преподавателей на курсах повышения  квалификации</t>
  </si>
  <si>
    <t>Основное мероприятие 3.8.Организация летнего отдыха и занятости детей</t>
  </si>
  <si>
    <t>Основное мероприятие 3.9.Текущий ремонт котельной</t>
  </si>
  <si>
    <t>Наименование программы, подпрограммы, ведомственной целевой программы, основного мероприятия, мероприятия</t>
  </si>
  <si>
    <t>Ответственный исполнитель, соисполнители, участники, исполнители мероприятий</t>
  </si>
  <si>
    <t>Источники финансирования</t>
  </si>
  <si>
    <t>всего, в том числе;</t>
  </si>
  <si>
    <t>всего</t>
  </si>
  <si>
    <t>Средства, планируемые к привлечению из областного бюджета (ОБ)</t>
  </si>
  <si>
    <t>Средства, планируемые к привлечению из федерального бюджета (ФБ)</t>
  </si>
  <si>
    <t>Средства, планируемые к привлечению из местного бюджета (МБ)</t>
  </si>
  <si>
    <t>Иные источники (ИИ)</t>
  </si>
  <si>
    <t>всего:</t>
  </si>
  <si>
    <t>МАОУ ДОД ДЮЦ "Гармония"</t>
  </si>
  <si>
    <t>МКОУ ДО ДШИ им. А.В. Кузакова г.Киренска</t>
  </si>
  <si>
    <t>МКОУ СОШ №1 г.Киренска</t>
  </si>
  <si>
    <t>МКУ "Центр развития образования"</t>
  </si>
  <si>
    <t>Подпрограмма №1 "Повышение эффективности систем дошкольного образования Киренского района</t>
  </si>
  <si>
    <t>всего, в том числе:</t>
  </si>
  <si>
    <t xml:space="preserve">Основное мероприятие 1.1 Открытие дополнительной группы на базе МКДОУ «Детский сад №1 г. Киренска» в ходе реконструкции </t>
  </si>
  <si>
    <t>Управление образования администрации Киренского муниципального района; Руководитель МКДОУ «Детский сад №1 г. Киренска»</t>
  </si>
  <si>
    <t>ФБ</t>
  </si>
  <si>
    <t>ИИ</t>
  </si>
  <si>
    <t xml:space="preserve">Основное мероприятие 1. 2  Реализация программы «Электронная очередь» </t>
  </si>
  <si>
    <t>Основное мероприятие 1.3 Закупка оборудования и мягкого инвентаря в дошкольные образовательные организации Киренского района.</t>
  </si>
  <si>
    <t>Администрация Киренского муниципального района;  Управление образования администрации Киренского муниципального района; Дошкольные образовательные организации Киренского района</t>
  </si>
  <si>
    <r>
      <t xml:space="preserve">1.3.1 </t>
    </r>
    <r>
      <rPr>
        <i/>
        <sz val="10"/>
        <color theme="1"/>
        <rFont val="Times New Roman"/>
        <family val="1"/>
        <charset val="204"/>
      </rPr>
      <t>Замена технологического оборудования на кухне: (</t>
    </r>
    <r>
      <rPr>
        <sz val="10"/>
        <color theme="1"/>
        <rFont val="Times New Roman"/>
        <family val="1"/>
        <charset val="204"/>
      </rPr>
      <t>приобретение печей; приобретение жарочных шкафов; приобретение холодильного оборудования; приобретение кухонной посуды и столовых наборов)</t>
    </r>
  </si>
  <si>
    <r>
      <t xml:space="preserve">1.3.2. </t>
    </r>
    <r>
      <rPr>
        <i/>
        <sz val="10"/>
        <color theme="1"/>
        <rFont val="Times New Roman"/>
        <family val="1"/>
        <charset val="204"/>
      </rPr>
      <t>Приобретение технологического оборудования во все дошкольные образовательные организации  района.</t>
    </r>
  </si>
  <si>
    <r>
      <t xml:space="preserve">1.3.3.  </t>
    </r>
    <r>
      <rPr>
        <i/>
        <sz val="10"/>
        <color theme="1"/>
        <rFont val="Times New Roman"/>
        <family val="1"/>
        <charset val="204"/>
      </rPr>
      <t>Оборудование медицинских кабинетов согласно новым требованиям САН ПИН</t>
    </r>
  </si>
  <si>
    <r>
      <t xml:space="preserve">1.3.4. </t>
    </r>
    <r>
      <rPr>
        <i/>
        <sz val="10"/>
        <color theme="1"/>
        <rFont val="Times New Roman"/>
        <family val="1"/>
        <charset val="204"/>
      </rPr>
      <t>Приобретение мягкого инвентаря во все дошкольные образовательные организации района</t>
    </r>
  </si>
  <si>
    <t xml:space="preserve">Основное мероприятие 1.4 Текущий ремонт МКДОУ района  (ремонт систем водоснабжения, канализации, электропроводки,  кровли, полов,  ремонт рам и остекление, ремонт окон и оконных блоков, дверных проемов, установка ограждений, благоустройство территории,  смена дверей), </t>
  </si>
  <si>
    <t>Управление образования администрации Киренского муниципального района; руководители дошкольных образовательных организаций Киренского района</t>
  </si>
  <si>
    <t>Основное мероприятие 1.5.  Реализация основной образовательной программы по дошкольному образованию в рамках ФГОС (8612300000)</t>
  </si>
  <si>
    <r>
      <t xml:space="preserve">1.5.1. </t>
    </r>
    <r>
      <rPr>
        <i/>
        <sz val="10"/>
        <color theme="1"/>
        <rFont val="Times New Roman"/>
        <family val="1"/>
        <charset val="204"/>
      </rPr>
      <t>Расходы на содержание МКДОУ  района</t>
    </r>
  </si>
  <si>
    <t>1.5.2. Методическое обеспечение воспитательно-образовательного процесса  во всех МКДОУ  района в рамках ФГОС</t>
  </si>
  <si>
    <t>Основное мероприятие  1.6.       Курсовая переподготовка педагогических коллективов всех дошкольных образовательных организаций   района</t>
  </si>
  <si>
    <t>Основное мероприятие 1.7. Обеспечение противопожарной безопасности во всех МКДОУ района.</t>
  </si>
  <si>
    <t>Управление образования администрации Киренского муниципального района; руководители дошкольных образовательных организаций</t>
  </si>
  <si>
    <r>
      <t xml:space="preserve">1.7.1. </t>
    </r>
    <r>
      <rPr>
        <i/>
        <sz val="10"/>
        <color theme="1"/>
        <rFont val="Times New Roman"/>
        <family val="1"/>
        <charset val="204"/>
      </rPr>
      <t>Заправка, замена огнетушителей, ремонт системы АПС, ремонт и замена дымоуловителей)</t>
    </r>
  </si>
  <si>
    <t>Основное мероприятие  1.8. Организация  конкурсных   мероприятий - Воспитатель года- Оформление и благоустройство прогулочных участков- конкурсы профессионального мастерства</t>
  </si>
  <si>
    <t>Основное мероприятие 1.9.Установка видеонаблюдения во всех дошкольных образовательных организациях</t>
  </si>
  <si>
    <t>Управление образования администрации Киренского муниципального района. руководители дошкольных образовательных организаций</t>
  </si>
  <si>
    <t>Подпрограмма 2 Повышение эффективности образовательных систем, обеспечивающих современное качество общего образования  Киренского района»</t>
  </si>
  <si>
    <t>Всего, в том числе:</t>
  </si>
  <si>
    <t>МКОУ СОШ №1 г. Киренска (соисполнитель)</t>
  </si>
  <si>
    <t>Основное мероприятие 2.1.Обеспечение  деятельности общеобразовательных учреждений Киренского района</t>
  </si>
  <si>
    <t xml:space="preserve">Управление образования администрации Киренского муниципального района во взаимодействии с образовательными организациями  </t>
  </si>
  <si>
    <t>МКОУ СОШ №1 г Киренска (соисполнитель)</t>
  </si>
  <si>
    <t xml:space="preserve">2.1.1 Заработная плата </t>
  </si>
  <si>
    <t>2.1.2 Начисления на выплаты по оплате труда</t>
  </si>
  <si>
    <t>2.1.3 Прочие выплаты  (оплата проезда в отпуск и обратно, суточные)</t>
  </si>
  <si>
    <t xml:space="preserve">2.1.4 Услуги связи </t>
  </si>
  <si>
    <t xml:space="preserve">2.1.5 Транспортные услуги </t>
  </si>
  <si>
    <t xml:space="preserve">2.1.6 Коммунальные услуги </t>
  </si>
  <si>
    <t>2.1.7 Услуги по содержанию имущества</t>
  </si>
  <si>
    <t>2.1.8 Арендная плата за пользование имуществом 224</t>
  </si>
  <si>
    <t xml:space="preserve">2.1.9 Прочие работы, услуги для гос. нужд </t>
  </si>
  <si>
    <t>2.1.10 Прочие расходы</t>
  </si>
  <si>
    <t>2.1.11 Увеличение стоимости материальных запасов</t>
  </si>
  <si>
    <t>Основное мероприятие 2.2 Развитие педагогических кадров</t>
  </si>
  <si>
    <t>2.2.1 Поощрение участников муниципального этапа конкурсного отбора лучших учителей в рамках ПНП   «Образование».</t>
  </si>
  <si>
    <t xml:space="preserve">2.2.2 Поощрение педагогов к профессиональным праздникам. </t>
  </si>
  <si>
    <t>2.2.3 Повышение квалификации педагогических работников</t>
  </si>
  <si>
    <t>2.2.4 Участие в конкурсе и поощрение участников конкурсов профессионального мастерства: «Учитель года».</t>
  </si>
  <si>
    <t>2.2.5 Участие в региональных конкурсах профессионального мастерства: «Учитель года», «Воспитатель года».</t>
  </si>
  <si>
    <t>2.2.6 Участие в областном форуме «Образование Приангарья».</t>
  </si>
  <si>
    <t>2.2.7 Проведение районных семинаров, конференций, конкурсов.</t>
  </si>
  <si>
    <t xml:space="preserve">2.2.8 Организация деятельности медико-педагогической комиссии </t>
  </si>
  <si>
    <t>Основное мероприятие 2.3 Создание безопасных условий пребывания  детей в ОО</t>
  </si>
  <si>
    <t>МКОУ СОШ №1 (соисполнитель)</t>
  </si>
  <si>
    <t xml:space="preserve">2.3.1 Ремонт электропроводки </t>
  </si>
  <si>
    <t>2.3.4 Ремонт водонапорной башни МКОУ НОШ с.Кривошапкино</t>
  </si>
  <si>
    <t xml:space="preserve">2.3.5 Запчасти и прочие ГСМ </t>
  </si>
  <si>
    <t>2.3.7 Текущий ремонт здания</t>
  </si>
  <si>
    <t xml:space="preserve">2.3.8 Обеспечение первичными средствами пожаротушения </t>
  </si>
  <si>
    <t>2.3.11 Установка системы видеонаблюдения</t>
  </si>
  <si>
    <t xml:space="preserve">2.3.12 Создание в общеобразовательных учреждениях условий для обучения детей с ОВЗ </t>
  </si>
  <si>
    <t>2.3.13 Ремонт МКОУ СОШ п.Алексеевск</t>
  </si>
  <si>
    <t>Основное мероприятие 2.4 Укрепление материально-технической базы</t>
  </si>
  <si>
    <t>2.4.1 Приобретение учебного оборудования. Уч. пособия</t>
  </si>
  <si>
    <t>2.4.4 Приобретение прочих материалов для хозяйственных нужд</t>
  </si>
  <si>
    <t xml:space="preserve">ВЦП 1.1 «Совершенствование школьного питания» </t>
  </si>
  <si>
    <t>Управление образования администрации Киренского муниципального района во взаимодействии с ОО и ТО Роспотребнадзора</t>
  </si>
  <si>
    <t xml:space="preserve">Управление образования администрации Киренского муниципального  </t>
  </si>
  <si>
    <t xml:space="preserve">Приобретение оборудования, посуды для пищеблоков школьных столовых </t>
  </si>
  <si>
    <t>Проведение районного конкурса «Лучшая школьная столовая», «Лучший школьный повар»</t>
  </si>
  <si>
    <t xml:space="preserve">МКОУ СОШ №1 г. Киренска </t>
  </si>
  <si>
    <t>ВЦП 1.1 "Дети Приангарья"</t>
  </si>
  <si>
    <t>Управление образования администрации Киренского муниципального  района</t>
  </si>
  <si>
    <r>
      <t xml:space="preserve">Подпрограмма № 3 «Развитие  </t>
    </r>
    <r>
      <rPr>
        <b/>
        <sz val="10"/>
        <color theme="1"/>
        <rFont val="Times New Roman"/>
        <family val="1"/>
        <charset val="204"/>
      </rPr>
      <t xml:space="preserve">МАОУ ДОД ДЮЦ </t>
    </r>
    <r>
      <rPr>
        <b/>
        <sz val="10"/>
        <color rgb="FF000000"/>
        <rFont val="Times New Roman"/>
        <family val="1"/>
        <charset val="204"/>
      </rPr>
      <t>«Гармония»</t>
    </r>
  </si>
  <si>
    <t>Основное мероприятие 3.1.Реализация программ дополнительного образования детей  МАОУ ДОД ДЮЦ «Гармония»</t>
  </si>
  <si>
    <t>Администрация Киренского муниципального района, отдел по управлению муниципальным имуществом Администрации Киренского  муниципального района</t>
  </si>
  <si>
    <r>
      <t xml:space="preserve">МАОУ ДОД ДЮЦ </t>
    </r>
    <r>
      <rPr>
        <sz val="12"/>
        <color rgb="FF000000"/>
        <rFont val="Times New Roman"/>
        <family val="1"/>
        <charset val="204"/>
      </rPr>
      <t>«Гармония»</t>
    </r>
  </si>
  <si>
    <t>Подпрограмма № 4  «Развитие  МКОУ ДО «Детская школа искусств им. А.В.Кузакова г. Киренска»</t>
  </si>
  <si>
    <t>всего, в т.ч.</t>
  </si>
  <si>
    <t>Ответственный исполнитель МКОУ ДО "ДШИ им. А.В. Кузакова г.Киренска"</t>
  </si>
  <si>
    <t>Ведомственная целевая программа 1.  «Одаренные дети»</t>
  </si>
  <si>
    <t xml:space="preserve">Ответственный исполнитель </t>
  </si>
  <si>
    <t>МКОУ ДО «ДШИ им. А.В.Кузакова г. Киренска»</t>
  </si>
  <si>
    <r>
      <t xml:space="preserve">Подпрограмма 5 </t>
    </r>
    <r>
      <rPr>
        <b/>
        <sz val="10"/>
        <color rgb="FF000000"/>
        <rFont val="Times New Roman"/>
        <family val="1"/>
        <charset val="204"/>
      </rPr>
      <t>«Удовлетворение потребности в строительстве образовательных учреждений в Киренском районе»</t>
    </r>
  </si>
  <si>
    <t>Основные мероприятие 5.1. Реконструкция, капитальный ремонт и строительство ОО</t>
  </si>
  <si>
    <t xml:space="preserve">Руководитель ОО, Управление образования </t>
  </si>
  <si>
    <t>Подпрограмма 6 «Организация и обеспечение отдыха и оздоровления детей Киренского района»</t>
  </si>
  <si>
    <t xml:space="preserve">Управление образования администрации Киренского муниципального района </t>
  </si>
  <si>
    <t>МАОУ ДОД ДЮЦ «Гармония»</t>
  </si>
  <si>
    <t>Основное мероприятие 6.1. Приобретение оборудования для оздоровительных организаций (инвентаря, техники и т.д.)</t>
  </si>
  <si>
    <t>Основное мероприятие                         6.2 Организация отдыха детей</t>
  </si>
  <si>
    <t xml:space="preserve">6.2.1.  Оздоровление детей в лагерях дневного пребывания </t>
  </si>
  <si>
    <t xml:space="preserve">6.2.2. Оздоровление детей в лагерях круглосуточного пребывания </t>
  </si>
  <si>
    <t>6.2.3. Организация  работы производственных бригад</t>
  </si>
  <si>
    <t xml:space="preserve">6.2.4. Проведение различных мероприятий, конкурсов, олимпиад, слетов </t>
  </si>
  <si>
    <t>Основное мероприятие              6.3. Создание безопасных условий в оздоровительных организациях</t>
  </si>
  <si>
    <t xml:space="preserve">6.3.2. Проведение противопожарных мероприятий в лагерях дневного пребывания </t>
  </si>
  <si>
    <t>6.3.3. Санитарно-гигиеническое обучение для работников лагерей дневного пребывания</t>
  </si>
  <si>
    <t>Основное мероприятие 7.1. Обеспечение деятельности Управления образования Киренского муниципального района</t>
  </si>
  <si>
    <t>Основное мероприятие 7.2. Обеспечение деятельности МКУ «Центр развития образования»</t>
  </si>
  <si>
    <t>Плановый срок тсполнения мероприятия (месяц, квартал)</t>
  </si>
  <si>
    <t>Профинансированно за отчетный период, тыс.руб.</t>
  </si>
  <si>
    <t>Основное мероприятие 4.1  Реализация дополнительного общеобразовательных программ в области музыкального, изобразительного, хореографического искусства</t>
  </si>
  <si>
    <t>количество детей, чел.</t>
  </si>
  <si>
    <t>ОТЧЕТ ОБ ИСПОЛНЕНИИ МЕРОПРИЯТИЙ МУНИЦИПАЛЬНОЙ ПРОГРАММЫ КИРЕНСКОГО РАЙОНА И ИСПОЛЬЗОВАНИИ СРЕДСТВ ВСЕХ УРОВНЕЙ БЮДЖЕТА</t>
  </si>
  <si>
    <t>Стипендия мэра лучшим ученикам района</t>
  </si>
  <si>
    <t>5.1.7. Ремонт спорт зала МКОУ "СОШ п.Юбилейный"</t>
  </si>
  <si>
    <t>Управление образования администарции Киренского муниципального района</t>
  </si>
  <si>
    <t>Администрация Киренского муниципального района</t>
  </si>
  <si>
    <t>Управление образования, руководители ОО</t>
  </si>
  <si>
    <t>Участие в районном и региональном детком форуме</t>
  </si>
  <si>
    <t>Участие в региональных конкурсах, олимпиадах, соревнованиях, фестивалях</t>
  </si>
  <si>
    <t xml:space="preserve">5.1.2. Замена электропроводки </t>
  </si>
  <si>
    <t>5.1.9. Ремонт МКОУ "СОШ Кривая Лука"</t>
  </si>
  <si>
    <t>администрация Киренского муниципального района</t>
  </si>
  <si>
    <t>5.1.10. Ремонт системы отопления, котельных</t>
  </si>
  <si>
    <t>5.1.11. Ремонт МКОУ "СОШ с.Алымовка"</t>
  </si>
  <si>
    <t>Начальник финансового управления Администрации Киренского Муниципального района</t>
  </si>
  <si>
    <t>Администрация Киренского муниципального района;</t>
  </si>
  <si>
    <t>Министерство образования Иркутской области;Управление образования администрации Киренского муниципального района; Дошкольные образовательные организации Киренского района</t>
  </si>
  <si>
    <t>Управление образования администрации Киренского муниципального района; Дошкольные образовательные организации Киренского района</t>
  </si>
  <si>
    <t>мероприятия проходят в рамках ВЦП "Дети Приангарья"</t>
  </si>
  <si>
    <t>2.3.10 Расходы связанные с устранением нарушений, указанных в предписаниях</t>
  </si>
  <si>
    <t>количество мероприятий</t>
  </si>
  <si>
    <t>количество участников, организаций</t>
  </si>
  <si>
    <t>1.5.3. Осуществление мероприятий в области приобретения и доставки топлива и ГСМ, необходимых для обеспечения деятельности муниципальных учреждений и органов местного самоуправления</t>
  </si>
  <si>
    <t>2.1.12 Осуществление мероприятий в области приобретения и доставки топлива и ГСМ, необходимых для обеспечения деятельности муниципальных учреждений и органов местного самоуправления</t>
  </si>
  <si>
    <t>2.1.13 Увеличение стоимости основных средств</t>
  </si>
  <si>
    <t>2.1.14 Пособия по социальной помощи населению</t>
  </si>
  <si>
    <t>2.1.15 Страхование</t>
  </si>
  <si>
    <t>2.1.16 Услуги, работы для целей капитальных вложений</t>
  </si>
  <si>
    <t>2.3.9 Техническое обслуживание пожарной сигнализации и дублирующего сигнала и АПС</t>
  </si>
  <si>
    <t>2.3.14 Устройство молниезащиты</t>
  </si>
  <si>
    <t>2.4.2 Увеличение стоимости основных средств (мебель для занятий)</t>
  </si>
  <si>
    <t>2.4.5 Приобретение школьных автобусов для обеспечения безопасности школьных перевозок</t>
  </si>
  <si>
    <t>Обеспечение бесплатным двухразовым питанием обучающихся с ограниченными возможностями здоровья</t>
  </si>
  <si>
    <t>Обеспечение бесплатным питьевым молоком обучающихся 1-4 классов образовательных организациях района</t>
  </si>
  <si>
    <t>Обеспечение бесплатным двухразовым питанием детей-инвалидов</t>
  </si>
  <si>
    <t>Осуществление мероприятий в области приобретения и доставки топлива и ГСМ, необходимых для обеспечения деятельности муниципальных учреждений и органов местного самоуправления</t>
  </si>
  <si>
    <t>5.1.1. Ремонт кровли в ОО</t>
  </si>
  <si>
    <t>5.1.3. Ремонт МКДОУ ДС №1</t>
  </si>
  <si>
    <t>5.1.4. Ремонт МКДОУ ДС №8</t>
  </si>
  <si>
    <t>5.1.5. Ремонт спорт зал СОШ Бубновка</t>
  </si>
  <si>
    <t>5.1.6. Капитальный ремонт здания МКОУ "СОШ №3 г.Киренска" по ул. Репина д.4</t>
  </si>
  <si>
    <t>5.1.8. Создание в общеобразовательных организациях, расположенных в сельской местности, условий для занятий физической культурой и спортом (МКОУ СОШ с.Макарово)</t>
  </si>
  <si>
    <t>5.1.12. Строительство новой школы г.Киренск</t>
  </si>
  <si>
    <t>5.1.13. Капитальный ремонт МКДОУ "ДС п.Алексеевск"</t>
  </si>
  <si>
    <t>5.1.14. Ремонт водоснабжения в ОО</t>
  </si>
  <si>
    <t>5.1.15. Строительство пристроя, туалета и д.р.</t>
  </si>
  <si>
    <t>5.1.16. Создание в общеобразовательных организациях, расположенных в сельской местности, условий для занятий физической культурой и спорто ( НОШ Кривошапкино)</t>
  </si>
  <si>
    <t>2.4.3 Приобретение средств обучения и воспитания (вычислительная техника)</t>
  </si>
  <si>
    <t>Организация бесплатного горячего питания обучающихся, получающих начальное общее образование</t>
  </si>
  <si>
    <t>Организация бесплатного горячего питания обучающихся, получающих начальное общее образование в ОО, готовность которых не подтвержденна</t>
  </si>
  <si>
    <t xml:space="preserve">Администрация Киренского МО                             </t>
  </si>
  <si>
    <t>5.1.17. Создание в общеобразовательных организациях, расположенных в сельской местности, условий для занятий физической культурой и спорто ( СОШ с.Алымовка)</t>
  </si>
  <si>
    <t>5.1.18. Реализация мероприятий перечня проектов народных инициатив</t>
  </si>
  <si>
    <t>5.1.19.Благоустройство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</si>
  <si>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5.1.20. Проектно сметная документация, экспертиза</t>
  </si>
  <si>
    <t>Управление образования</t>
  </si>
  <si>
    <t>Всего в том числе:</t>
  </si>
  <si>
    <t>МАУО ДОД ДЮЦ "Гармония"</t>
  </si>
  <si>
    <t>Основное мероприятие 2.5. "Реализация Муниципального проекта "Современная школа"</t>
  </si>
  <si>
    <t>Управление образования администрации Киренского муниципального района во взаимодействии с ОО, МКУ «Центр развития образования»</t>
  </si>
  <si>
    <t>Открытие центров образования цифрового и гуманитарного профилей «Точка роста»</t>
  </si>
  <si>
    <t xml:space="preserve">Приобретение школьных автобусов для обеспечения безопасности школьных перевозок и ежедневного подвоза обучающихся к месту обучения и обратно </t>
  </si>
  <si>
    <t xml:space="preserve">Открытие образовательных классов  с углубленным (профильным) изучением отдельных предметов </t>
  </si>
  <si>
    <t>Оценка качества образования</t>
  </si>
  <si>
    <t>Антитеррорестическая защищенность и безопасность объектов образования</t>
  </si>
  <si>
    <t>Основное мероприятие 2.6. "Реализация Муниципального проекта "Цифровая образовательная среда"</t>
  </si>
  <si>
    <t xml:space="preserve">Приобретение средств обучения и воспитания (вычислительной техники) </t>
  </si>
  <si>
    <t>Обеспечение образовательных организаций стабильным и быстрым Интернет-соединением.</t>
  </si>
  <si>
    <t>Профессиональная переподготовка по внедрению и функционированию в образовательных организациях целевой модели цифровой образовательной среды</t>
  </si>
  <si>
    <t>Приобретение  многофункциональных наборов конструкторов LEGO</t>
  </si>
  <si>
    <t>Основное мероприятие 2.7. "Реализация Муниципального проекта "Поддержка семей, имеющих детей"</t>
  </si>
  <si>
    <t>Услуги психолого-педагогической, методической и консультативной помощи родителям</t>
  </si>
  <si>
    <t>Оновное мероприятие 2.8. "Реализация Муниципального проекта "Успех каждого ребенка"</t>
  </si>
  <si>
    <t>Участие детей в региональных конкурсах, олимпиадах, соревнованиях, фестивалях различного уровня</t>
  </si>
  <si>
    <t>Основное мероприятие 3.10. "Обеспечение функционирования системы персонифицированного финансирования дополнительного образования детей в Киренском районе"</t>
  </si>
  <si>
    <t>1.7.2 Установка и обслуживание тревожной кнопки, АПС, дублирующего сигнала</t>
  </si>
  <si>
    <t xml:space="preserve">2.3.2 Ремонт и подготовка котельных ОО к отопительному сезону </t>
  </si>
  <si>
    <t xml:space="preserve">2.3.3. Ремонт теплотрассы </t>
  </si>
  <si>
    <t>2.3.6 Ремонт заваленок</t>
  </si>
  <si>
    <t>2.4.6 Приобретение средств обучения и воспитания,необходимых для оснащения учебных кабинетов</t>
  </si>
  <si>
    <t>Создание условий для организации горячего питания обучающихся, получающих начальное общее образование в ОО, готовность которых не подтвержденна готовность</t>
  </si>
  <si>
    <t>Развитие и поддержка Всероссийского Военно-патриотического движения "Юнармия" в Киренском районе</t>
  </si>
  <si>
    <t>5.1.21. Выборочный капитальный ремонт здания школы МКОУ "СОШ с.Макарово"</t>
  </si>
  <si>
    <t xml:space="preserve">Администрация Киренского муниципального района </t>
  </si>
  <si>
    <t>Основное мероприятие 8.1.  Предоставление денежной выплаты молодым и приглашенным специалистам, прибывшим на работу в учреждения образования Киренского района</t>
  </si>
  <si>
    <t>Основное мероприятие 8.2.  Предоставление мер материального стимулирования гражданам, обучающимся по программам среднего профессионального или высшего профессионального педагогического образования по очной форме обучения на основании заключенных договоров о целевом обучении</t>
  </si>
  <si>
    <t xml:space="preserve">Основное мероприятие 8.3. Предоставление или приобретение квартир для педагогических работников </t>
  </si>
  <si>
    <t>Е.А. Шалда</t>
  </si>
  <si>
    <t xml:space="preserve">Заместитель начальника УО (по ФХД) -Начальник отдела БПиФ                                             </t>
  </si>
  <si>
    <t xml:space="preserve">6.3.1. Проведение дератизации, дезинфекции в лагерях дневного пребывания  </t>
  </si>
  <si>
    <t>2.2.9  Выплата единовременного денежного пособия молодым специалистам из числа педагогических работников</t>
  </si>
  <si>
    <t>Подпрограмма № 8  «Педагогические кадры муниципального образования Киренский район»</t>
  </si>
  <si>
    <t>2.4.7 Модернизация школьных систем образования в Иркутской области</t>
  </si>
  <si>
    <t>фб</t>
  </si>
  <si>
    <t>Основное мероприятие 5.2. Реализация муниципального проекта "Успех каждого ребенка"</t>
  </si>
  <si>
    <t>всего в том числе;</t>
  </si>
  <si>
    <t>Управление образования администрации Киренского муниципального района, Руководители ОО</t>
  </si>
  <si>
    <t xml:space="preserve">Администрации Киренского муниципального района </t>
  </si>
  <si>
    <t xml:space="preserve">5.2.1. Создание в общеобразовательных организациях, расположенных в сельской местности, условий для занятий физической культурой и спортом </t>
  </si>
  <si>
    <t>2.3.15 Охрана здания</t>
  </si>
  <si>
    <t>не подтвердили медаль результатами ЕГЭ</t>
  </si>
  <si>
    <t>Объем финасирования, предусмотренный на 2022 год, тыс.руб.</t>
  </si>
  <si>
    <t>Плановое значение показателя мероприятия на 2022 год</t>
  </si>
  <si>
    <t>по состоянию на 01.01.2023 год</t>
  </si>
  <si>
    <t>"РАЗВИТИЕ ОБРАЗОВАНИЯ НА 2015-2024 гг" (годовой с нарастающим итогом)</t>
  </si>
  <si>
    <t>Программа «Развитие образования на 2015-2025 гг.»</t>
  </si>
  <si>
    <t>Проведение мероприятий по обеспечению деятельности советников по воспитанию</t>
  </si>
  <si>
    <t>Таблица 1.</t>
  </si>
  <si>
    <t xml:space="preserve"> </t>
  </si>
  <si>
    <r>
      <t xml:space="preserve">ОТЧЕТ ОБ ИСПОЛНЕНИИ ЦЕЛЕВЫХ ПОКАЗАТЕЛЕЙ МУНИЦИПАЛЬНОЙ  ПРОГРАММЫ КИРЕНСКОГО РАЙОНА </t>
    </r>
    <r>
      <rPr>
        <b/>
        <i/>
        <sz val="12"/>
        <color rgb="FF000000"/>
        <rFont val="Times New Roman"/>
        <family val="1"/>
        <charset val="204"/>
      </rPr>
      <t>(годовая)</t>
    </r>
  </si>
  <si>
    <t>(наименование муниципальной программы Киренского района (далее – муниципальная  программа)</t>
  </si>
  <si>
    <t>№ п/п</t>
  </si>
  <si>
    <t>Наименование целевого показателя</t>
  </si>
  <si>
    <t>Ед. изм.</t>
  </si>
  <si>
    <t>Плановое значение</t>
  </si>
  <si>
    <t>Фактическое значение</t>
  </si>
  <si>
    <t>Отклонение фактического значения от планового</t>
  </si>
  <si>
    <t>Обоснование причин отклонения</t>
  </si>
  <si>
    <t>-/+</t>
  </si>
  <si>
    <t>%</t>
  </si>
  <si>
    <t>Удельный вес населения, охваченных системой дошкольного образования</t>
  </si>
  <si>
    <t>-</t>
  </si>
  <si>
    <t>доля школьников, участвующих в  мероприятиях различной направленности за пределами Киренского района от общего числа школьников</t>
  </si>
  <si>
    <t>Доля ОО, оборудованных современным технологическим оборудованием к общему числу ОО.</t>
  </si>
  <si>
    <t>Доля  образовательных организаций, в которых созданы безопасные условия от общего числа ОО.</t>
  </si>
  <si>
    <t>Доля учащихся МАОУ ДОД ДЮЦ "Гармония", осваивающих дополнительное предпрофильное общеобразовательные программы от общего числа учащихся МАОУ ДОД ДЮЦ "Гармония"</t>
  </si>
  <si>
    <t>Доля учащихся МКОУ ДО «ДШИ им. А.В.Кузакова г. Киренска», осваивающих дополнительные предпрофессиональные общеобразовательные программы в области музыкального, изобразительного, хореографического искусства от общего числа учащихся МКОУ ДОД «ДШИ им. А.В.Кузакова г.Киренска»</t>
  </si>
  <si>
    <t>Количество реконструируемых зданий образовательных учреждений в год</t>
  </si>
  <si>
    <t>шт.</t>
  </si>
  <si>
    <t>Доля детей, отдохнувших и оздоровленных в летний период к общему числу школьников</t>
  </si>
  <si>
    <t>Доля детей в возрасте от 5 до 18 лет, имеющих право на получение дополнительного образования в рамках системы персонифицированного финансирования в общей численности детей в возрасте от 5 до 18 лет</t>
  </si>
  <si>
    <t>зв счет разработки и внедрения  новых программ дополнительного образования</t>
  </si>
  <si>
    <t>Процент укомплектованности образовательных организаций педагогическими кадрами</t>
  </si>
  <si>
    <r>
      <t>Подпрограмма № 1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"Повышение эффективности систем дошкольного образования Киренского района"</t>
    </r>
  </si>
  <si>
    <t>Удельный вес дошкольных ОО, оборудованных современным  технологическим оборудованием</t>
  </si>
  <si>
    <t>увеличение финансирования</t>
  </si>
  <si>
    <t>Удельный вес воспитанников МКДОУ и их родителей (законных представителей), удовлетворенных качеством и доступностью дошкольным образованием</t>
  </si>
  <si>
    <t>Доля работников дошкольных образовательных организаций, прошедших переподготовку</t>
  </si>
  <si>
    <t xml:space="preserve">личная инициатива преподавателей </t>
  </si>
  <si>
    <t>Удельный вес дошкольных образовательных организаций, оборудованных современными средствами безопасности</t>
  </si>
  <si>
    <r>
      <t>Подпрограмма № 2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"Повышение эффективности образовательных систем, обеспечивающих современное качество общего образования  Киренского района"</t>
    </r>
  </si>
  <si>
    <t>усиленное финансирование мероприятий, повышенная заинтересованность школьников</t>
  </si>
  <si>
    <t>доля школьников района, ставших победителями и призерами муниципальных  мероприятий от числа участников</t>
  </si>
  <si>
    <t>Доля поваров школьных столовых, прошедших профессиональную переподготовку к общему числу поваров  школьных столовых.</t>
  </si>
  <si>
    <t>Доля обучающихся и их родителей удовлетворенных качеством и доступностью питания к общему числу опрошенных обучающихся и родителей.</t>
  </si>
  <si>
    <t>улучшение качества питания</t>
  </si>
  <si>
    <t xml:space="preserve">Удельный вес численности детей, получающих общее образование (начальное общее, основное общее, среднее общее) в ОО района, в общей численности детей в возрасте 7-17 лет </t>
  </si>
  <si>
    <t>Доля педагогов, повысивших свою квалификацию от общего числа педагогов</t>
  </si>
  <si>
    <t>Доля педагогов, получивших поощрение за достижения в профессиональной деятельности к общему числу педагогов.</t>
  </si>
  <si>
    <t>доля ОО, оснащенных современным оборудованием от общего числа общеобразовательных организаций</t>
  </si>
  <si>
    <r>
      <t>Ведомственная  программа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1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"Совершенствование школьного питания"</t>
    </r>
    <r>
      <rPr>
        <sz val="12"/>
        <color rgb="FF000000"/>
        <rFont val="Times New Roman"/>
        <family val="1"/>
        <charset val="204"/>
      </rPr>
      <t xml:space="preserve"> </t>
    </r>
  </si>
  <si>
    <t>1</t>
  </si>
  <si>
    <t>2</t>
  </si>
  <si>
    <t>Доля  поваров школьных столовых, прошедших профессиональную переподготовку к общему числу поваров  школьных столовых.</t>
  </si>
  <si>
    <t>3</t>
  </si>
  <si>
    <r>
      <t>Ведомственная  программа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 xml:space="preserve">  </t>
    </r>
    <r>
      <rPr>
        <b/>
        <sz val="12"/>
        <color rgb="FF000000"/>
        <rFont val="Times New Roman"/>
        <family val="1"/>
        <charset val="204"/>
      </rPr>
      <t>«Дети Приангарья»</t>
    </r>
  </si>
  <si>
    <r>
      <t>Подпрограмма № 3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"Развитие МАУ ДОД ДЮЦ "Гармония"</t>
    </r>
  </si>
  <si>
    <t>Доля учащихся МАОУ ДОД ДЮЦ «Гармония» от общего числа учащихся в возрасте от 6,5 до 18 лет Киренского муниципального района;</t>
  </si>
  <si>
    <t>Доля учащихся МАОУ ДОД ДЮЦ «Гармония», осваивающих дополнительные предпрофильные общеобразовательные программы от общего числа учащихся МАОУ ДОД ДЮЦ «Гармония»;</t>
  </si>
  <si>
    <t>Доля средств, направленных на развитие МАОУ ДОД ДЮЦ «Гармония» от общего объема бюджетных ассигнований, выделенных МАОУ ДОД ДЮЦ «Гармония»;</t>
  </si>
  <si>
    <t>Доля педагогических работников МАОУ ДОД ДЮЦ «Гармония», участвующих в распространении  и внедрении передового педагогического опыта по работе с одаренными детьми и талантливой молодежи  от общего числа педагогических работников МАОУ ДОД ДЮЦ «Гармония».</t>
  </si>
  <si>
    <t>Доля педагогических работников МАОУ ДОД ДЮЦ «Гармония», прошедших обучение на курсах повышения квалификации.</t>
  </si>
  <si>
    <t>Количество участников  МАОУ ДОД ДЮЦ «Гармония» в районных, региональных, всероссийских, международных мероприятиях</t>
  </si>
  <si>
    <t>Чел.</t>
  </si>
  <si>
    <r>
      <t>Подпрограмма № 4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 xml:space="preserve"> "Развитие  МКОУ ДО "Детская школа искусств им. А.В.Кузакова г.Киренска"</t>
    </r>
  </si>
  <si>
    <t>Доля учащихся МКОУ ДО «ДШИ им. А.В.Кузакова г. Киренска» от общего числа учащихся в возрасте от 6,5 до 18 лет Киренского муниципального района;</t>
  </si>
  <si>
    <t>Доля учащихся МКОУ ДО «ДШИ им. А.В.Кузакова г. Киренска», осваивающих дополнительные предпрофессиональные общеобразовательные программы в области музыкального, изобразительного, хореографического искусства от общего числа учащихся МКОУ ДО «ДШИ им. А.В.Кузакова г.Киренска»;</t>
  </si>
  <si>
    <t>Доля средств, направленных на развитие МКОУ ДО «ДШИ им. А.В.Кузакова г. Киренска» от общего объема бюджетных ассигнований, выделенных МКОУ ДО «ДШИ им. А.В.Кузакова г. Киренска»;</t>
  </si>
  <si>
    <t>Доля педагогических работников МКОУ ДО «ДШИ им. А.В.Кузакова г. Киренска», участвующих в распространении  и внедрении передового педагогического опыта по работе с одаренными детьми и талантливой молодежи  от общего числа педагогических работников МКОУ ДО «ДШИ им. А.В.Кузакова г. Киренска» .</t>
  </si>
  <si>
    <t>Доля педагогических работников МКОУ ДО «ДШИ им. А.В.Кузакова г. Киренска», прошедших обучение на курсах повышения квалификации.</t>
  </si>
  <si>
    <t>личная инициатива преподавателей за счет собственных финансовых средств</t>
  </si>
  <si>
    <t>Количество участников методических, концертных, выставочных мероприятий, проводимых МКОУ ДО «ДШИ им. А.В.Кузакова г. Киренска»</t>
  </si>
  <si>
    <r>
      <t>Ведомственная  программа</t>
    </r>
    <r>
      <rPr>
        <sz val="12"/>
        <color rgb="FF000000"/>
        <rFont val="Times New Roman"/>
        <family val="1"/>
        <charset val="204"/>
      </rPr>
      <t xml:space="preserve">   </t>
    </r>
    <r>
      <rPr>
        <b/>
        <sz val="12"/>
        <color rgb="FF000000"/>
        <rFont val="Times New Roman"/>
        <family val="1"/>
        <charset val="204"/>
      </rPr>
      <t>«Одаренные дети»</t>
    </r>
  </si>
  <si>
    <t>Доля учащихся МКОУ ДО «ДШИ им. А.В.Кузакова г. Киренска»,  которым оказывается поддержка со стороны Киренского муниципального района;  МКОУ ДО «ДШИ им. А.В.Кузакова г. Киренска» от общего числа учащихся ДШИ.</t>
  </si>
  <si>
    <r>
      <t>Подпрограмма № 5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"Удовлетворение потребности в строительстве образовательных учреждений в Киренском районе"</t>
    </r>
  </si>
  <si>
    <t>Количество реконструируемых зданий образовательных учреждений  в год</t>
  </si>
  <si>
    <t>Шт.</t>
  </si>
  <si>
    <t>софинансирование из областного бюджета</t>
  </si>
  <si>
    <t>Доля образовательных учреждений соответствующих современным требованиям</t>
  </si>
  <si>
    <t>Подпрограмма № 6 "Организация и обеспечение отдыха и оздоровление детей Киренского района"</t>
  </si>
  <si>
    <t>Доля оздоровительных организаций, приобретших оборудование  к общему числу оздоровительных организаций</t>
  </si>
  <si>
    <t>Доля оздоровительных  организаций, в которых созданы безопасные условия, к общему числу оздоровительных организаций</t>
  </si>
  <si>
    <t>Уровень освоения бюджета Программы</t>
  </si>
  <si>
    <t>Подпрограмма № 8 "Педагогические кадры муниципального образования Киренский район"</t>
  </si>
  <si>
    <t>Количество привлеченных педагогических работников наиболее востребованных специальностей, трудоустроенных в муниципальные  образовательные организации Киренского района</t>
  </si>
  <si>
    <t>чел</t>
  </si>
  <si>
    <t>Процент укомплектованности образовательных организаций педагогическими кадрами;</t>
  </si>
  <si>
    <t>Количество трудоустроившихся молодых специалистов и продолжающих работу в муниципальной системе образования в течение трех лет</t>
  </si>
  <si>
    <t>Количество выпускников учреждений высшего и среднего профессионального образования, обучавшихся на условиях целевого набора и прибывших в образовательные организации города и района;</t>
  </si>
  <si>
    <t>Количество педагогических работников обеспеченных жильем</t>
  </si>
  <si>
    <t>Начальник Управления образования Киренского муниципального района</t>
  </si>
  <si>
    <t>О.П. Звягинцева</t>
  </si>
  <si>
    <t xml:space="preserve">Заместитель начальника УО (по ФХД) -Начальник отдела БПиФ                                                       </t>
  </si>
  <si>
    <t>М.Г. Поляченко</t>
  </si>
  <si>
    <t>по состоянию на  01.01.2023 год</t>
  </si>
  <si>
    <t>"Развитие образования 2015-2025 гг."</t>
  </si>
  <si>
    <t>Программа «Развитие образования на 2015 – 2025 годы»</t>
  </si>
  <si>
    <t>экономия сложившаяся за счет проведения электронных аукционов, невыполнение подрядными организациями обязательств по контрактам</t>
  </si>
  <si>
    <t>программа действует с 2021 года, трехлетний срок еще не закончен</t>
  </si>
  <si>
    <t>Исполнитель     Поляченко М.Г. 4-44-87</t>
  </si>
  <si>
    <t xml:space="preserve">Доля родителей (законных представителей), удовлетворенных созданием условий для получения доступного и качественного образования детей </t>
  </si>
  <si>
    <t>Начальник Управления образования администрации Киренского муниципального района</t>
  </si>
  <si>
    <t>экономия сложилась за счет введения новой категории льготников</t>
  </si>
  <si>
    <t>фактические расходы согласно  посещаемости детей ОО</t>
  </si>
  <si>
    <t>экономия за счет проведения аукционов</t>
  </si>
  <si>
    <t>после проверки противопожарного инвентаря, замену производить  не стали</t>
  </si>
  <si>
    <t xml:space="preserve">в летние месяца арендой гаражей не пользовались </t>
  </si>
  <si>
    <t>не проведены работы по асфальтированию территории МКОУ СОШ №5</t>
  </si>
  <si>
    <t>экономия по объектам находящихся на капитальном ремонте</t>
  </si>
  <si>
    <t xml:space="preserve">оборудование приобретенно строго по необходимости </t>
  </si>
  <si>
    <t xml:space="preserve">экономия по аукциону при выборе подрядчика </t>
  </si>
  <si>
    <t>экономия по коммунальным услугам и обслуживанию зданий</t>
  </si>
  <si>
    <t xml:space="preserve">экономия сложилась за счет больничных </t>
  </si>
  <si>
    <t>не все воспользовались льготным проездом</t>
  </si>
  <si>
    <t>экономия за счет междугородних звонков</t>
  </si>
  <si>
    <t>были пересмотренны коэффициенты при оформлении ОСАГО</t>
  </si>
  <si>
    <t>не потребовалась замена комплектующих АПС</t>
  </si>
  <si>
    <t xml:space="preserve">экономия сложилась по ст. 211, 213 за счет больничных </t>
  </si>
  <si>
    <t>обработка не потребовалась, где не проводились мероприятия</t>
  </si>
  <si>
    <t>из-за не получения санэпидемзаключения проводили малозатратными формами</t>
  </si>
  <si>
    <t xml:space="preserve">не проводилась огнезащитная обработка крыш </t>
  </si>
  <si>
    <t>не потребовалось оплата госпошлины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</si>
</sst>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5" fillId="2" borderId="1" xfId="0" applyFont="1" applyFill="1" applyBorder="1" applyAlignment="1">
      <alignment wrapText="1"/>
    </xf>
    <xf numFmtId="0" fontId="5" fillId="2" borderId="0" xfId="0" applyFont="1" applyFill="1"/>
    <xf numFmtId="0" fontId="10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11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/>
    <xf numFmtId="0" fontId="9" fillId="2" borderId="4" xfId="0" applyFont="1" applyFill="1" applyBorder="1" applyAlignment="1">
      <alignment vertical="center" wrapText="1"/>
    </xf>
    <xf numFmtId="164" fontId="10" fillId="2" borderId="1" xfId="0" applyNumberFormat="1" applyFont="1" applyFill="1" applyBorder="1"/>
    <xf numFmtId="0" fontId="9" fillId="2" borderId="3" xfId="0" applyFont="1" applyFill="1" applyBorder="1" applyAlignment="1">
      <alignment vertical="center" wrapText="1"/>
    </xf>
    <xf numFmtId="0" fontId="11" fillId="2" borderId="1" xfId="0" applyFont="1" applyFill="1" applyBorder="1"/>
    <xf numFmtId="0" fontId="12" fillId="2" borderId="1" xfId="0" applyFont="1" applyFill="1" applyBorder="1"/>
    <xf numFmtId="164" fontId="12" fillId="2" borderId="1" xfId="0" applyNumberFormat="1" applyFont="1" applyFill="1" applyBorder="1"/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vertical="top" wrapText="1"/>
    </xf>
    <xf numFmtId="0" fontId="16" fillId="2" borderId="1" xfId="0" applyFont="1" applyFill="1" applyBorder="1"/>
    <xf numFmtId="0" fontId="10" fillId="2" borderId="1" xfId="0" applyFont="1" applyFill="1" applyBorder="1"/>
    <xf numFmtId="165" fontId="5" fillId="2" borderId="1" xfId="0" applyNumberFormat="1" applyFont="1" applyFill="1" applyBorder="1"/>
    <xf numFmtId="0" fontId="5" fillId="2" borderId="1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/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top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top"/>
    </xf>
    <xf numFmtId="0" fontId="5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/>
    <xf numFmtId="0" fontId="5" fillId="2" borderId="5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/>
    <xf numFmtId="0" fontId="7" fillId="2" borderId="1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18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0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top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justify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/>
    <xf numFmtId="0" fontId="1" fillId="2" borderId="0" xfId="0" applyFont="1" applyFill="1" applyAlignment="1">
      <alignment wrapText="1"/>
    </xf>
    <xf numFmtId="0" fontId="1" fillId="0" borderId="5" xfId="0" applyFont="1" applyBorder="1"/>
    <xf numFmtId="0" fontId="1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0" xfId="0" applyNumberFormat="1" applyFont="1" applyFill="1"/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4" fontId="8" fillId="2" borderId="2" xfId="0" applyNumberFormat="1" applyFont="1" applyFill="1" applyBorder="1" applyAlignment="1">
      <alignment horizontal="left" vertical="top" wrapText="1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justify" vertical="top"/>
    </xf>
    <xf numFmtId="0" fontId="8" fillId="2" borderId="1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6"/>
  <sheetViews>
    <sheetView tabSelected="1" topLeftCell="A202" zoomScale="90" zoomScaleNormal="90" workbookViewId="0">
      <selection activeCell="J242" sqref="J242:J250"/>
    </sheetView>
  </sheetViews>
  <sheetFormatPr defaultColWidth="9.109375" defaultRowHeight="13.8"/>
  <cols>
    <col min="1" max="1" width="30.88671875" style="9" customWidth="1"/>
    <col min="2" max="2" width="28" style="2" customWidth="1"/>
    <col min="3" max="3" width="13" style="2" customWidth="1"/>
    <col min="4" max="4" width="26.44140625" style="2" customWidth="1"/>
    <col min="5" max="5" width="12.6640625" style="2" customWidth="1"/>
    <col min="6" max="6" width="12.109375" style="2" customWidth="1"/>
    <col min="7" max="9" width="13.5546875" style="2" customWidth="1"/>
    <col min="10" max="10" width="21.44140625" style="2" customWidth="1"/>
    <col min="11" max="16384" width="9.109375" style="2"/>
  </cols>
  <sheetData>
    <row r="1" spans="1:10">
      <c r="J1" s="2" t="s">
        <v>25</v>
      </c>
    </row>
    <row r="2" spans="1:10" ht="15.75" customHeight="1">
      <c r="A2" s="209" t="s">
        <v>165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0" ht="23.25" customHeight="1">
      <c r="A3" s="209" t="s">
        <v>268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ht="18.75" customHeight="1">
      <c r="A4" s="210" t="s">
        <v>267</v>
      </c>
      <c r="B4" s="210"/>
      <c r="C4" s="210"/>
      <c r="D4" s="210"/>
      <c r="E4" s="210"/>
      <c r="F4" s="210"/>
      <c r="G4" s="210"/>
      <c r="H4" s="210"/>
      <c r="I4" s="210"/>
      <c r="J4" s="210"/>
    </row>
    <row r="5" spans="1:10" ht="114.75" customHeight="1">
      <c r="A5" s="222" t="s">
        <v>48</v>
      </c>
      <c r="B5" s="248" t="s">
        <v>49</v>
      </c>
      <c r="C5" s="172" t="s">
        <v>161</v>
      </c>
      <c r="D5" s="248" t="s">
        <v>50</v>
      </c>
      <c r="E5" s="172" t="s">
        <v>265</v>
      </c>
      <c r="F5" s="207" t="s">
        <v>162</v>
      </c>
      <c r="G5" s="222" t="s">
        <v>17</v>
      </c>
      <c r="H5" s="222" t="s">
        <v>266</v>
      </c>
      <c r="I5" s="222" t="s">
        <v>18</v>
      </c>
      <c r="J5" s="223" t="s">
        <v>19</v>
      </c>
    </row>
    <row r="6" spans="1:10" ht="32.25" customHeight="1">
      <c r="A6" s="222"/>
      <c r="B6" s="248"/>
      <c r="C6" s="173"/>
      <c r="D6" s="248"/>
      <c r="E6" s="173"/>
      <c r="F6" s="207"/>
      <c r="G6" s="222"/>
      <c r="H6" s="222"/>
      <c r="I6" s="222"/>
      <c r="J6" s="224"/>
    </row>
    <row r="7" spans="1:10" s="12" customFormat="1">
      <c r="A7" s="10">
        <v>1</v>
      </c>
      <c r="B7" s="11">
        <v>2</v>
      </c>
      <c r="C7" s="11"/>
      <c r="D7" s="11">
        <v>3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</row>
    <row r="8" spans="1:10" ht="16.2">
      <c r="A8" s="249" t="s">
        <v>269</v>
      </c>
      <c r="B8" s="251" t="s">
        <v>51</v>
      </c>
      <c r="C8" s="156" t="s">
        <v>23</v>
      </c>
      <c r="D8" s="1" t="s">
        <v>52</v>
      </c>
      <c r="E8" s="13">
        <f>E9+E10+E11+E12</f>
        <v>1090767.0299999998</v>
      </c>
      <c r="F8" s="13">
        <f>F9+F10+F11+F12</f>
        <v>1068599.5430000001</v>
      </c>
      <c r="G8" s="156" t="s">
        <v>0</v>
      </c>
      <c r="H8" s="156" t="s">
        <v>0</v>
      </c>
      <c r="I8" s="156" t="s">
        <v>0</v>
      </c>
      <c r="J8" s="156" t="s">
        <v>0</v>
      </c>
    </row>
    <row r="9" spans="1:10" ht="41.4">
      <c r="A9" s="250"/>
      <c r="B9" s="251"/>
      <c r="C9" s="157"/>
      <c r="D9" s="1" t="s">
        <v>53</v>
      </c>
      <c r="E9" s="14">
        <f>E14+E19+E24+E29+E34+E39+0.1</f>
        <v>708604.33999999985</v>
      </c>
      <c r="F9" s="14">
        <f t="shared" ref="E9:F11" si="0">F14+F19+F24+F29+F34+F39</f>
        <v>707820.52299999993</v>
      </c>
      <c r="G9" s="157"/>
      <c r="H9" s="157"/>
      <c r="I9" s="157"/>
      <c r="J9" s="157"/>
    </row>
    <row r="10" spans="1:10" ht="44.25" customHeight="1">
      <c r="A10" s="250"/>
      <c r="B10" s="251"/>
      <c r="C10" s="157"/>
      <c r="D10" s="1" t="s">
        <v>54</v>
      </c>
      <c r="E10" s="14">
        <f t="shared" si="0"/>
        <v>47118.97</v>
      </c>
      <c r="F10" s="14">
        <f t="shared" si="0"/>
        <v>44663.086000000003</v>
      </c>
      <c r="G10" s="157"/>
      <c r="H10" s="157"/>
      <c r="I10" s="157"/>
      <c r="J10" s="157"/>
    </row>
    <row r="11" spans="1:10" ht="41.4">
      <c r="A11" s="250"/>
      <c r="B11" s="251"/>
      <c r="C11" s="157"/>
      <c r="D11" s="1" t="s">
        <v>55</v>
      </c>
      <c r="E11" s="14">
        <f t="shared" si="0"/>
        <v>335043.72000000003</v>
      </c>
      <c r="F11" s="14">
        <f t="shared" si="0"/>
        <v>316115.93400000001</v>
      </c>
      <c r="G11" s="157"/>
      <c r="H11" s="157"/>
      <c r="I11" s="157"/>
      <c r="J11" s="157"/>
    </row>
    <row r="12" spans="1:10">
      <c r="A12" s="250"/>
      <c r="B12" s="251"/>
      <c r="C12" s="158"/>
      <c r="D12" s="15" t="s">
        <v>56</v>
      </c>
      <c r="E12" s="14">
        <v>0</v>
      </c>
      <c r="F12" s="14">
        <v>0</v>
      </c>
      <c r="G12" s="158"/>
      <c r="H12" s="158"/>
      <c r="I12" s="158"/>
      <c r="J12" s="158"/>
    </row>
    <row r="13" spans="1:10">
      <c r="A13" s="16"/>
      <c r="B13" s="252" t="s">
        <v>6</v>
      </c>
      <c r="C13" s="165" t="s">
        <v>23</v>
      </c>
      <c r="D13" s="15" t="s">
        <v>57</v>
      </c>
      <c r="E13" s="14">
        <f>E14+E15+E16+E17-0.1</f>
        <v>988214.18999999983</v>
      </c>
      <c r="F13" s="14">
        <f>F14+F15+F16+F17</f>
        <v>974463.94099999999</v>
      </c>
      <c r="G13" s="156" t="s">
        <v>0</v>
      </c>
      <c r="H13" s="156" t="s">
        <v>0</v>
      </c>
      <c r="I13" s="156" t="s">
        <v>0</v>
      </c>
      <c r="J13" s="156" t="s">
        <v>0</v>
      </c>
    </row>
    <row r="14" spans="1:10" ht="41.4">
      <c r="A14" s="16"/>
      <c r="B14" s="252"/>
      <c r="C14" s="167"/>
      <c r="D14" s="1" t="s">
        <v>53</v>
      </c>
      <c r="E14" s="14">
        <f>E49+E168+E562+E675+E804</f>
        <v>694390.35999999987</v>
      </c>
      <c r="F14" s="14">
        <f>F49+F168+F562+F675+F804</f>
        <v>694320.46399999992</v>
      </c>
      <c r="G14" s="157"/>
      <c r="H14" s="157"/>
      <c r="I14" s="157"/>
      <c r="J14" s="157"/>
    </row>
    <row r="15" spans="1:10" ht="46.5" customHeight="1">
      <c r="A15" s="16"/>
      <c r="B15" s="252"/>
      <c r="C15" s="167"/>
      <c r="D15" s="1" t="s">
        <v>54</v>
      </c>
      <c r="E15" s="14">
        <f>E169+E557</f>
        <v>32694.07</v>
      </c>
      <c r="F15" s="14">
        <f>F169+F557</f>
        <v>32379.528000000002</v>
      </c>
      <c r="G15" s="157"/>
      <c r="H15" s="157"/>
      <c r="I15" s="157"/>
      <c r="J15" s="157"/>
    </row>
    <row r="16" spans="1:10" ht="41.4">
      <c r="A16" s="16"/>
      <c r="B16" s="252"/>
      <c r="C16" s="167"/>
      <c r="D16" s="1" t="s">
        <v>55</v>
      </c>
      <c r="E16" s="14">
        <f>E51+E170+E560+E674+E803+E505+E830</f>
        <v>261129.86</v>
      </c>
      <c r="F16" s="14">
        <f>F51+F170+F560+F674+F803+F505+F830</f>
        <v>247763.94900000002</v>
      </c>
      <c r="G16" s="157"/>
      <c r="H16" s="157"/>
      <c r="I16" s="157"/>
      <c r="J16" s="157"/>
    </row>
    <row r="17" spans="1:10">
      <c r="A17" s="16"/>
      <c r="B17" s="252"/>
      <c r="C17" s="166"/>
      <c r="D17" s="15" t="s">
        <v>56</v>
      </c>
      <c r="E17" s="14">
        <v>0</v>
      </c>
      <c r="F17" s="14">
        <v>0</v>
      </c>
      <c r="G17" s="158"/>
      <c r="H17" s="158"/>
      <c r="I17" s="158"/>
      <c r="J17" s="158"/>
    </row>
    <row r="18" spans="1:10">
      <c r="A18" s="16"/>
      <c r="B18" s="251" t="s">
        <v>58</v>
      </c>
      <c r="C18" s="156" t="s">
        <v>23</v>
      </c>
      <c r="D18" s="15" t="s">
        <v>57</v>
      </c>
      <c r="E18" s="14">
        <f>E19+E20+E21+E22</f>
        <v>32692.520000000004</v>
      </c>
      <c r="F18" s="14">
        <f>F19+F20+F21+F22</f>
        <v>32692.500000000007</v>
      </c>
      <c r="G18" s="156" t="s">
        <v>0</v>
      </c>
      <c r="H18" s="156" t="s">
        <v>0</v>
      </c>
      <c r="I18" s="156" t="s">
        <v>0</v>
      </c>
      <c r="J18" s="156" t="s">
        <v>0</v>
      </c>
    </row>
    <row r="19" spans="1:10" ht="41.4">
      <c r="A19" s="16"/>
      <c r="B19" s="251"/>
      <c r="C19" s="157"/>
      <c r="D19" s="1" t="s">
        <v>53</v>
      </c>
      <c r="E19" s="14">
        <f>E509+E684</f>
        <v>5146.4399999999996</v>
      </c>
      <c r="F19" s="14">
        <f>F509+F684</f>
        <v>5146.3999999999996</v>
      </c>
      <c r="G19" s="157"/>
      <c r="H19" s="157"/>
      <c r="I19" s="157"/>
      <c r="J19" s="157"/>
    </row>
    <row r="20" spans="1:10" ht="41.4">
      <c r="A20" s="16"/>
      <c r="B20" s="251"/>
      <c r="C20" s="157"/>
      <c r="D20" s="1" t="s">
        <v>54</v>
      </c>
      <c r="E20" s="14">
        <v>0</v>
      </c>
      <c r="F20" s="14">
        <v>0</v>
      </c>
      <c r="G20" s="157"/>
      <c r="H20" s="157"/>
      <c r="I20" s="157"/>
      <c r="J20" s="157"/>
    </row>
    <row r="21" spans="1:10" ht="41.4">
      <c r="A21" s="16"/>
      <c r="B21" s="251"/>
      <c r="C21" s="157"/>
      <c r="D21" s="1" t="s">
        <v>55</v>
      </c>
      <c r="E21" s="14">
        <f>E508+E683+E568</f>
        <v>27546.080000000005</v>
      </c>
      <c r="F21" s="14">
        <f>F508+F683+F568</f>
        <v>27546.100000000006</v>
      </c>
      <c r="G21" s="157"/>
      <c r="H21" s="157"/>
      <c r="I21" s="157"/>
      <c r="J21" s="157"/>
    </row>
    <row r="22" spans="1:10">
      <c r="A22" s="16"/>
      <c r="B22" s="251"/>
      <c r="C22" s="158"/>
      <c r="D22" s="15" t="s">
        <v>56</v>
      </c>
      <c r="E22" s="14">
        <v>0</v>
      </c>
      <c r="F22" s="14">
        <v>0</v>
      </c>
      <c r="G22" s="158"/>
      <c r="H22" s="158"/>
      <c r="I22" s="158"/>
      <c r="J22" s="158"/>
    </row>
    <row r="23" spans="1:10">
      <c r="A23" s="16"/>
      <c r="B23" s="252" t="s">
        <v>59</v>
      </c>
      <c r="C23" s="165" t="s">
        <v>23</v>
      </c>
      <c r="D23" s="15" t="s">
        <v>57</v>
      </c>
      <c r="E23" s="14">
        <f>E24+E25+E26+E27</f>
        <v>29515.199999999997</v>
      </c>
      <c r="F23" s="14">
        <f>F24+F25+F26+F27</f>
        <v>26533.555</v>
      </c>
      <c r="G23" s="156" t="s">
        <v>0</v>
      </c>
      <c r="H23" s="156" t="s">
        <v>0</v>
      </c>
      <c r="I23" s="156" t="s">
        <v>0</v>
      </c>
      <c r="J23" s="156" t="s">
        <v>0</v>
      </c>
    </row>
    <row r="24" spans="1:10" ht="41.4">
      <c r="A24" s="16"/>
      <c r="B24" s="252"/>
      <c r="C24" s="167"/>
      <c r="D24" s="1" t="s">
        <v>53</v>
      </c>
      <c r="E24" s="14">
        <f>E546</f>
        <v>2455.8000000000002</v>
      </c>
      <c r="F24" s="14">
        <f>F546</f>
        <v>2455.8000000000002</v>
      </c>
      <c r="G24" s="157"/>
      <c r="H24" s="157"/>
      <c r="I24" s="157"/>
      <c r="J24" s="157"/>
    </row>
    <row r="25" spans="1:10" ht="46.5" customHeight="1">
      <c r="A25" s="16"/>
      <c r="B25" s="252"/>
      <c r="C25" s="167"/>
      <c r="D25" s="1" t="s">
        <v>54</v>
      </c>
      <c r="E25" s="14">
        <v>0</v>
      </c>
      <c r="F25" s="14">
        <v>0</v>
      </c>
      <c r="G25" s="157"/>
      <c r="H25" s="157"/>
      <c r="I25" s="157"/>
      <c r="J25" s="157"/>
    </row>
    <row r="26" spans="1:10" ht="41.4">
      <c r="A26" s="16"/>
      <c r="B26" s="252"/>
      <c r="C26" s="167"/>
      <c r="D26" s="1" t="s">
        <v>55</v>
      </c>
      <c r="E26" s="14">
        <f>E545</f>
        <v>27059.399999999998</v>
      </c>
      <c r="F26" s="14">
        <f>F545</f>
        <v>24077.755000000001</v>
      </c>
      <c r="G26" s="157"/>
      <c r="H26" s="157"/>
      <c r="I26" s="157"/>
      <c r="J26" s="157"/>
    </row>
    <row r="27" spans="1:10">
      <c r="A27" s="16"/>
      <c r="B27" s="252"/>
      <c r="C27" s="166"/>
      <c r="D27" s="15" t="s">
        <v>56</v>
      </c>
      <c r="E27" s="14">
        <v>0</v>
      </c>
      <c r="F27" s="14">
        <v>0</v>
      </c>
      <c r="G27" s="158"/>
      <c r="H27" s="158"/>
      <c r="I27" s="158"/>
      <c r="J27" s="158"/>
    </row>
    <row r="28" spans="1:10">
      <c r="A28" s="16"/>
      <c r="B28" s="251" t="s">
        <v>60</v>
      </c>
      <c r="C28" s="156" t="s">
        <v>23</v>
      </c>
      <c r="D28" s="15" t="s">
        <v>57</v>
      </c>
      <c r="E28" s="14">
        <f>E29+E30+E31+E32</f>
        <v>0</v>
      </c>
      <c r="F28" s="14">
        <f>F29+F30+F31+F32</f>
        <v>0</v>
      </c>
      <c r="G28" s="156" t="s">
        <v>0</v>
      </c>
      <c r="H28" s="156" t="s">
        <v>0</v>
      </c>
      <c r="I28" s="156" t="s">
        <v>0</v>
      </c>
      <c r="J28" s="156" t="s">
        <v>0</v>
      </c>
    </row>
    <row r="29" spans="1:10" ht="41.4">
      <c r="A29" s="16"/>
      <c r="B29" s="251"/>
      <c r="C29" s="157"/>
      <c r="D29" s="1" t="s">
        <v>53</v>
      </c>
      <c r="E29" s="14">
        <f>E183+E681</f>
        <v>0</v>
      </c>
      <c r="F29" s="14">
        <f>F183+F681</f>
        <v>0</v>
      </c>
      <c r="G29" s="157"/>
      <c r="H29" s="157"/>
      <c r="I29" s="157"/>
      <c r="J29" s="157"/>
    </row>
    <row r="30" spans="1:10" ht="41.4">
      <c r="A30" s="16"/>
      <c r="B30" s="251"/>
      <c r="C30" s="157"/>
      <c r="D30" s="1" t="s">
        <v>54</v>
      </c>
      <c r="E30" s="14">
        <f>E184</f>
        <v>0</v>
      </c>
      <c r="F30" s="14">
        <f>F184</f>
        <v>0</v>
      </c>
      <c r="G30" s="157"/>
      <c r="H30" s="157"/>
      <c r="I30" s="157"/>
      <c r="J30" s="157"/>
    </row>
    <row r="31" spans="1:10" ht="41.4">
      <c r="A31" s="16"/>
      <c r="B31" s="251"/>
      <c r="C31" s="157"/>
      <c r="D31" s="1" t="s">
        <v>55</v>
      </c>
      <c r="E31" s="14">
        <f>E185+E680</f>
        <v>0</v>
      </c>
      <c r="F31" s="14">
        <f>F185+F680</f>
        <v>0</v>
      </c>
      <c r="G31" s="157"/>
      <c r="H31" s="157"/>
      <c r="I31" s="157"/>
      <c r="J31" s="157"/>
    </row>
    <row r="32" spans="1:10">
      <c r="A32" s="16"/>
      <c r="B32" s="251"/>
      <c r="C32" s="158"/>
      <c r="D32" s="15" t="s">
        <v>56</v>
      </c>
      <c r="E32" s="14">
        <v>0</v>
      </c>
      <c r="F32" s="14">
        <v>0</v>
      </c>
      <c r="G32" s="158"/>
      <c r="H32" s="158"/>
      <c r="I32" s="158"/>
      <c r="J32" s="158"/>
    </row>
    <row r="33" spans="1:10">
      <c r="A33" s="106"/>
      <c r="B33" s="252" t="s">
        <v>61</v>
      </c>
      <c r="C33" s="165" t="s">
        <v>23</v>
      </c>
      <c r="D33" s="15" t="s">
        <v>57</v>
      </c>
      <c r="E33" s="14">
        <f>E34+E35+E36+E37</f>
        <v>16423.22</v>
      </c>
      <c r="F33" s="14">
        <f>F34+F35+F36+F37</f>
        <v>15631.830000000002</v>
      </c>
      <c r="G33" s="156" t="s">
        <v>0</v>
      </c>
      <c r="H33" s="156" t="s">
        <v>0</v>
      </c>
      <c r="I33" s="156" t="s">
        <v>0</v>
      </c>
      <c r="J33" s="156" t="s">
        <v>0</v>
      </c>
    </row>
    <row r="34" spans="1:10" ht="41.4">
      <c r="A34" s="106"/>
      <c r="B34" s="252"/>
      <c r="C34" s="167"/>
      <c r="D34" s="1" t="s">
        <v>53</v>
      </c>
      <c r="E34" s="14">
        <f>E825</f>
        <v>1803.34</v>
      </c>
      <c r="F34" s="14">
        <f>F825</f>
        <v>1803.34</v>
      </c>
      <c r="G34" s="157"/>
      <c r="H34" s="157"/>
      <c r="I34" s="157"/>
      <c r="J34" s="157"/>
    </row>
    <row r="35" spans="1:10" ht="41.4">
      <c r="A35" s="106"/>
      <c r="B35" s="252"/>
      <c r="C35" s="167"/>
      <c r="D35" s="1" t="s">
        <v>54</v>
      </c>
      <c r="E35" s="14">
        <v>0</v>
      </c>
      <c r="F35" s="14">
        <v>0</v>
      </c>
      <c r="G35" s="157"/>
      <c r="H35" s="157"/>
      <c r="I35" s="157"/>
      <c r="J35" s="157"/>
    </row>
    <row r="36" spans="1:10" ht="41.4">
      <c r="A36" s="106"/>
      <c r="B36" s="252"/>
      <c r="C36" s="167"/>
      <c r="D36" s="1" t="s">
        <v>55</v>
      </c>
      <c r="E36" s="14">
        <f>E809+E175+E677</f>
        <v>14619.880000000001</v>
      </c>
      <c r="F36" s="14">
        <f>F809+F175+F677</f>
        <v>13828.490000000002</v>
      </c>
      <c r="G36" s="157"/>
      <c r="H36" s="157"/>
      <c r="I36" s="157"/>
      <c r="J36" s="157"/>
    </row>
    <row r="37" spans="1:10">
      <c r="A37" s="105"/>
      <c r="B37" s="252"/>
      <c r="C37" s="166"/>
      <c r="D37" s="15" t="s">
        <v>56</v>
      </c>
      <c r="E37" s="14">
        <v>0</v>
      </c>
      <c r="F37" s="14">
        <v>0</v>
      </c>
      <c r="G37" s="158"/>
      <c r="H37" s="158"/>
      <c r="I37" s="158"/>
      <c r="J37" s="158"/>
    </row>
    <row r="38" spans="1:10">
      <c r="A38" s="16"/>
      <c r="B38" s="252" t="s">
        <v>169</v>
      </c>
      <c r="C38" s="165" t="s">
        <v>23</v>
      </c>
      <c r="D38" s="15" t="s">
        <v>57</v>
      </c>
      <c r="E38" s="14">
        <f>E39+E40+E41+E42</f>
        <v>23921.7</v>
      </c>
      <c r="F38" s="14">
        <f>F39+F40+F41+F42</f>
        <v>19277.717000000001</v>
      </c>
      <c r="G38" s="156" t="s">
        <v>0</v>
      </c>
      <c r="H38" s="156" t="s">
        <v>0</v>
      </c>
      <c r="I38" s="156" t="s">
        <v>0</v>
      </c>
      <c r="J38" s="156" t="s">
        <v>0</v>
      </c>
    </row>
    <row r="39" spans="1:10" ht="41.4">
      <c r="A39" s="16"/>
      <c r="B39" s="252"/>
      <c r="C39" s="167"/>
      <c r="D39" s="1" t="s">
        <v>53</v>
      </c>
      <c r="E39" s="14">
        <f>E566+E178+E807+E503+E54</f>
        <v>4808.3</v>
      </c>
      <c r="F39" s="14">
        <f>F566+F178+F807+F503+F54</f>
        <v>4094.5189999999998</v>
      </c>
      <c r="G39" s="157"/>
      <c r="H39" s="157"/>
      <c r="I39" s="157"/>
      <c r="J39" s="157"/>
    </row>
    <row r="40" spans="1:10" ht="41.4">
      <c r="A40" s="16"/>
      <c r="B40" s="252"/>
      <c r="C40" s="167"/>
      <c r="D40" s="1" t="s">
        <v>54</v>
      </c>
      <c r="E40" s="14">
        <f>E179</f>
        <v>14424.9</v>
      </c>
      <c r="F40" s="14">
        <f>F179</f>
        <v>12283.558000000001</v>
      </c>
      <c r="G40" s="157"/>
      <c r="H40" s="157"/>
      <c r="I40" s="157"/>
      <c r="J40" s="157"/>
    </row>
    <row r="41" spans="1:10" ht="41.4">
      <c r="A41" s="16"/>
      <c r="B41" s="252"/>
      <c r="C41" s="167"/>
      <c r="D41" s="1" t="s">
        <v>55</v>
      </c>
      <c r="E41" s="14">
        <f>E564+E180+E806+E502+E56</f>
        <v>4688.5</v>
      </c>
      <c r="F41" s="14">
        <f>F564+F180+F806+F502+F56</f>
        <v>2899.64</v>
      </c>
      <c r="G41" s="157"/>
      <c r="H41" s="157"/>
      <c r="I41" s="157"/>
      <c r="J41" s="157"/>
    </row>
    <row r="42" spans="1:10">
      <c r="A42" s="18"/>
      <c r="B42" s="252"/>
      <c r="C42" s="166"/>
      <c r="D42" s="15" t="s">
        <v>56</v>
      </c>
      <c r="E42" s="14">
        <v>0</v>
      </c>
      <c r="F42" s="14">
        <v>0</v>
      </c>
      <c r="G42" s="158"/>
      <c r="H42" s="158"/>
      <c r="I42" s="158"/>
      <c r="J42" s="158"/>
    </row>
    <row r="43" spans="1:10" ht="16.2" customHeight="1">
      <c r="A43" s="231" t="s">
        <v>62</v>
      </c>
      <c r="B43" s="253" t="s">
        <v>63</v>
      </c>
      <c r="C43" s="165" t="s">
        <v>23</v>
      </c>
      <c r="D43" s="19" t="s">
        <v>57</v>
      </c>
      <c r="E43" s="13">
        <f>E44+E45+E46+E47</f>
        <v>318545.19999999995</v>
      </c>
      <c r="F43" s="13">
        <f>F44+F45+F46+F47</f>
        <v>316628.973</v>
      </c>
      <c r="G43" s="156" t="s">
        <v>0</v>
      </c>
      <c r="H43" s="156" t="s">
        <v>0</v>
      </c>
      <c r="I43" s="156" t="s">
        <v>0</v>
      </c>
      <c r="J43" s="156" t="s">
        <v>0</v>
      </c>
    </row>
    <row r="44" spans="1:10" ht="41.4">
      <c r="A44" s="232"/>
      <c r="B44" s="254"/>
      <c r="C44" s="167"/>
      <c r="D44" s="1" t="s">
        <v>53</v>
      </c>
      <c r="E44" s="14">
        <f t="shared" ref="E44:F47" si="1">E49+E54</f>
        <v>241103.52</v>
      </c>
      <c r="F44" s="14">
        <f t="shared" si="1"/>
        <v>241103.5</v>
      </c>
      <c r="G44" s="157"/>
      <c r="H44" s="157"/>
      <c r="I44" s="157"/>
      <c r="J44" s="157"/>
    </row>
    <row r="45" spans="1:10" ht="45.75" customHeight="1">
      <c r="A45" s="232"/>
      <c r="B45" s="254"/>
      <c r="C45" s="167"/>
      <c r="D45" s="1" t="s">
        <v>54</v>
      </c>
      <c r="E45" s="14">
        <f>E50+E55</f>
        <v>0</v>
      </c>
      <c r="F45" s="14">
        <f t="shared" si="1"/>
        <v>0</v>
      </c>
      <c r="G45" s="157"/>
      <c r="H45" s="157"/>
      <c r="I45" s="157"/>
      <c r="J45" s="157"/>
    </row>
    <row r="46" spans="1:10" ht="41.4">
      <c r="A46" s="232"/>
      <c r="B46" s="254"/>
      <c r="C46" s="167"/>
      <c r="D46" s="1" t="s">
        <v>55</v>
      </c>
      <c r="E46" s="14">
        <f>E51+E56</f>
        <v>77441.679999999978</v>
      </c>
      <c r="F46" s="14">
        <f t="shared" si="1"/>
        <v>75525.472999999998</v>
      </c>
      <c r="G46" s="157"/>
      <c r="H46" s="157"/>
      <c r="I46" s="157"/>
      <c r="J46" s="157"/>
    </row>
    <row r="47" spans="1:10">
      <c r="A47" s="232"/>
      <c r="B47" s="255"/>
      <c r="C47" s="166"/>
      <c r="D47" s="15" t="s">
        <v>56</v>
      </c>
      <c r="E47" s="14">
        <f t="shared" si="1"/>
        <v>0</v>
      </c>
      <c r="F47" s="14">
        <f t="shared" si="1"/>
        <v>0</v>
      </c>
      <c r="G47" s="158"/>
      <c r="H47" s="158"/>
      <c r="I47" s="158"/>
      <c r="J47" s="158"/>
    </row>
    <row r="48" spans="1:10" ht="16.2">
      <c r="A48" s="232"/>
      <c r="B48" s="259" t="s">
        <v>6</v>
      </c>
      <c r="C48" s="165" t="s">
        <v>23</v>
      </c>
      <c r="D48" s="19" t="s">
        <v>57</v>
      </c>
      <c r="E48" s="13">
        <f>E49+E50+E51+E52</f>
        <v>317774.3</v>
      </c>
      <c r="F48" s="13">
        <f>F49+F50+F51+F52</f>
        <v>316145.77299999999</v>
      </c>
      <c r="G48" s="156" t="s">
        <v>0</v>
      </c>
      <c r="H48" s="156" t="s">
        <v>0</v>
      </c>
      <c r="I48" s="156" t="s">
        <v>0</v>
      </c>
      <c r="J48" s="156" t="s">
        <v>0</v>
      </c>
    </row>
    <row r="49" spans="1:10" ht="41.4">
      <c r="A49" s="232"/>
      <c r="B49" s="260"/>
      <c r="C49" s="167"/>
      <c r="D49" s="1" t="s">
        <v>53</v>
      </c>
      <c r="E49" s="14">
        <f>E59+E64+E69+E94+E104+E133+E138+E153+E158</f>
        <v>241103.52</v>
      </c>
      <c r="F49" s="14">
        <f>F59+F64+F69+F94+F104+F133+F138+F153+F158</f>
        <v>241103.5</v>
      </c>
      <c r="G49" s="157"/>
      <c r="H49" s="157"/>
      <c r="I49" s="157"/>
      <c r="J49" s="157"/>
    </row>
    <row r="50" spans="1:10" ht="45.75" customHeight="1">
      <c r="A50" s="232"/>
      <c r="B50" s="260"/>
      <c r="C50" s="167"/>
      <c r="D50" s="1" t="s">
        <v>54</v>
      </c>
      <c r="E50" s="14">
        <f>E60+E65+E70+E95+E100+E134+E139+E154+E159</f>
        <v>0</v>
      </c>
      <c r="F50" s="14">
        <f>F60+F65+F70+F95+F100+F134+F139+F154+F159</f>
        <v>0</v>
      </c>
      <c r="G50" s="157"/>
      <c r="H50" s="157"/>
      <c r="I50" s="157"/>
      <c r="J50" s="157"/>
    </row>
    <row r="51" spans="1:10" ht="41.4">
      <c r="A51" s="232"/>
      <c r="B51" s="260"/>
      <c r="C51" s="167"/>
      <c r="D51" s="1" t="s">
        <v>55</v>
      </c>
      <c r="E51" s="14">
        <f>E61+E66+E71+E96+E106+E135+E140+E155+E160-0.1</f>
        <v>76670.779999999984</v>
      </c>
      <c r="F51" s="14">
        <f>F61+F66+F71+F96+F106+F135+F140+F155+F160</f>
        <v>75042.273000000001</v>
      </c>
      <c r="G51" s="157"/>
      <c r="H51" s="157"/>
      <c r="I51" s="157"/>
      <c r="J51" s="157"/>
    </row>
    <row r="52" spans="1:10">
      <c r="A52" s="232"/>
      <c r="B52" s="261"/>
      <c r="C52" s="166"/>
      <c r="D52" s="15" t="s">
        <v>56</v>
      </c>
      <c r="E52" s="14">
        <f>E62+E67+E72+E97+E102+E136+E141+E156+E161</f>
        <v>0</v>
      </c>
      <c r="F52" s="14">
        <f>F62+F67+F72+F97+F102+F136+F141+F156+F161</f>
        <v>0</v>
      </c>
      <c r="G52" s="158"/>
      <c r="H52" s="158"/>
      <c r="I52" s="158"/>
      <c r="J52" s="158"/>
    </row>
    <row r="53" spans="1:10" ht="16.2">
      <c r="A53" s="232"/>
      <c r="B53" s="259" t="s">
        <v>169</v>
      </c>
      <c r="C53" s="165" t="s">
        <v>23</v>
      </c>
      <c r="D53" s="19" t="s">
        <v>57</v>
      </c>
      <c r="E53" s="13">
        <f>E54+E55+E56+E57</f>
        <v>770.9</v>
      </c>
      <c r="F53" s="13">
        <f>F54+F55+F56+F57</f>
        <v>483.2</v>
      </c>
      <c r="G53" s="156" t="s">
        <v>0</v>
      </c>
      <c r="H53" s="156" t="s">
        <v>0</v>
      </c>
      <c r="I53" s="156" t="s">
        <v>0</v>
      </c>
      <c r="J53" s="156" t="s">
        <v>0</v>
      </c>
    </row>
    <row r="54" spans="1:10" ht="41.4">
      <c r="A54" s="232"/>
      <c r="B54" s="260"/>
      <c r="C54" s="167"/>
      <c r="D54" s="1" t="s">
        <v>53</v>
      </c>
      <c r="E54" s="14">
        <f>E109</f>
        <v>0</v>
      </c>
      <c r="F54" s="14">
        <f>F109</f>
        <v>0</v>
      </c>
      <c r="G54" s="157"/>
      <c r="H54" s="157"/>
      <c r="I54" s="157"/>
      <c r="J54" s="157"/>
    </row>
    <row r="55" spans="1:10" ht="45.75" customHeight="1">
      <c r="A55" s="232"/>
      <c r="B55" s="260"/>
      <c r="C55" s="167"/>
      <c r="D55" s="1" t="s">
        <v>54</v>
      </c>
      <c r="E55" s="14">
        <f>E65+E70+E75+E100+E105+E139+E144+E159</f>
        <v>0</v>
      </c>
      <c r="F55" s="14">
        <v>0</v>
      </c>
      <c r="G55" s="157"/>
      <c r="H55" s="157"/>
      <c r="I55" s="157"/>
      <c r="J55" s="157"/>
    </row>
    <row r="56" spans="1:10" ht="41.4">
      <c r="A56" s="232"/>
      <c r="B56" s="260"/>
      <c r="C56" s="167"/>
      <c r="D56" s="1" t="s">
        <v>55</v>
      </c>
      <c r="E56" s="14">
        <f>E110</f>
        <v>770.9</v>
      </c>
      <c r="F56" s="14">
        <f>F110</f>
        <v>483.2</v>
      </c>
      <c r="G56" s="157"/>
      <c r="H56" s="157"/>
      <c r="I56" s="157"/>
      <c r="J56" s="157"/>
    </row>
    <row r="57" spans="1:10">
      <c r="A57" s="233"/>
      <c r="B57" s="261"/>
      <c r="C57" s="166"/>
      <c r="D57" s="15" t="s">
        <v>56</v>
      </c>
      <c r="E57" s="14">
        <f>E67+E72+E77+E102+E107+E141+E146+E161+E166</f>
        <v>0</v>
      </c>
      <c r="F57" s="14">
        <f>F67+F72+F77+F102+F107+F141+F146+F161+F166</f>
        <v>0</v>
      </c>
      <c r="G57" s="158"/>
      <c r="H57" s="158"/>
      <c r="I57" s="158"/>
      <c r="J57" s="158"/>
    </row>
    <row r="58" spans="1:10" ht="15.75" customHeight="1">
      <c r="A58" s="184" t="s">
        <v>64</v>
      </c>
      <c r="B58" s="181" t="s">
        <v>65</v>
      </c>
      <c r="C58" s="172" t="s">
        <v>23</v>
      </c>
      <c r="D58" s="20" t="s">
        <v>57</v>
      </c>
      <c r="E58" s="21">
        <f>E59+E60+E61+E62</f>
        <v>0</v>
      </c>
      <c r="F58" s="21">
        <f>F59+F60+F61+F62</f>
        <v>0</v>
      </c>
      <c r="G58" s="165" t="s">
        <v>12</v>
      </c>
      <c r="H58" s="165">
        <v>0</v>
      </c>
      <c r="I58" s="165">
        <v>0</v>
      </c>
      <c r="J58" s="165"/>
    </row>
    <row r="59" spans="1:10" ht="15.75" customHeight="1">
      <c r="A59" s="185"/>
      <c r="B59" s="181"/>
      <c r="C59" s="183"/>
      <c r="D59" s="15" t="s">
        <v>20</v>
      </c>
      <c r="E59" s="14">
        <v>0</v>
      </c>
      <c r="F59" s="14">
        <v>0</v>
      </c>
      <c r="G59" s="167"/>
      <c r="H59" s="167"/>
      <c r="I59" s="167"/>
      <c r="J59" s="167"/>
    </row>
    <row r="60" spans="1:10" ht="15.75" customHeight="1">
      <c r="A60" s="185"/>
      <c r="B60" s="181"/>
      <c r="C60" s="183"/>
      <c r="D60" s="15" t="s">
        <v>66</v>
      </c>
      <c r="E60" s="14">
        <v>0</v>
      </c>
      <c r="F60" s="14">
        <v>0</v>
      </c>
      <c r="G60" s="167"/>
      <c r="H60" s="167"/>
      <c r="I60" s="167"/>
      <c r="J60" s="167"/>
    </row>
    <row r="61" spans="1:10" ht="15.75" customHeight="1">
      <c r="A61" s="185"/>
      <c r="B61" s="181"/>
      <c r="C61" s="183"/>
      <c r="D61" s="15" t="s">
        <v>22</v>
      </c>
      <c r="E61" s="14">
        <v>0</v>
      </c>
      <c r="F61" s="14">
        <v>0</v>
      </c>
      <c r="G61" s="167"/>
      <c r="H61" s="167"/>
      <c r="I61" s="167"/>
      <c r="J61" s="167"/>
    </row>
    <row r="62" spans="1:10" ht="15.75" customHeight="1">
      <c r="A62" s="186"/>
      <c r="B62" s="181"/>
      <c r="C62" s="173"/>
      <c r="D62" s="15" t="s">
        <v>67</v>
      </c>
      <c r="E62" s="14">
        <v>0</v>
      </c>
      <c r="F62" s="14">
        <v>0</v>
      </c>
      <c r="G62" s="166"/>
      <c r="H62" s="166"/>
      <c r="I62" s="166"/>
      <c r="J62" s="166"/>
    </row>
    <row r="63" spans="1:10" ht="14.4">
      <c r="A63" s="182" t="s">
        <v>68</v>
      </c>
      <c r="B63" s="187" t="s">
        <v>1</v>
      </c>
      <c r="C63" s="172" t="s">
        <v>23</v>
      </c>
      <c r="D63" s="20" t="s">
        <v>57</v>
      </c>
      <c r="E63" s="21">
        <f>E64+E65+E66+E67</f>
        <v>0</v>
      </c>
      <c r="F63" s="21">
        <f>F64+F65+F66+F67</f>
        <v>0</v>
      </c>
      <c r="G63" s="165" t="s">
        <v>12</v>
      </c>
      <c r="H63" s="156">
        <v>0</v>
      </c>
      <c r="I63" s="156">
        <v>0</v>
      </c>
      <c r="J63" s="159"/>
    </row>
    <row r="64" spans="1:10" ht="15.75" customHeight="1">
      <c r="A64" s="182"/>
      <c r="B64" s="188"/>
      <c r="C64" s="183"/>
      <c r="D64" s="15" t="s">
        <v>20</v>
      </c>
      <c r="E64" s="14">
        <v>0</v>
      </c>
      <c r="F64" s="14">
        <v>0</v>
      </c>
      <c r="G64" s="167"/>
      <c r="H64" s="157"/>
      <c r="I64" s="157"/>
      <c r="J64" s="160"/>
    </row>
    <row r="65" spans="1:10">
      <c r="A65" s="182"/>
      <c r="B65" s="188"/>
      <c r="C65" s="183"/>
      <c r="D65" s="15" t="s">
        <v>66</v>
      </c>
      <c r="E65" s="14">
        <v>0</v>
      </c>
      <c r="F65" s="14">
        <v>0</v>
      </c>
      <c r="G65" s="167"/>
      <c r="H65" s="157"/>
      <c r="I65" s="157"/>
      <c r="J65" s="160"/>
    </row>
    <row r="66" spans="1:10" ht="15.75" customHeight="1">
      <c r="A66" s="182"/>
      <c r="B66" s="188"/>
      <c r="C66" s="183"/>
      <c r="D66" s="15" t="s">
        <v>22</v>
      </c>
      <c r="E66" s="14">
        <v>0</v>
      </c>
      <c r="F66" s="14">
        <v>0</v>
      </c>
      <c r="G66" s="167"/>
      <c r="H66" s="157"/>
      <c r="I66" s="157"/>
      <c r="J66" s="160"/>
    </row>
    <row r="67" spans="1:10" ht="15.75" customHeight="1">
      <c r="A67" s="182"/>
      <c r="B67" s="189"/>
      <c r="C67" s="173"/>
      <c r="D67" s="15" t="s">
        <v>67</v>
      </c>
      <c r="E67" s="14">
        <v>0</v>
      </c>
      <c r="F67" s="14">
        <v>0</v>
      </c>
      <c r="G67" s="166"/>
      <c r="H67" s="158"/>
      <c r="I67" s="158"/>
      <c r="J67" s="161"/>
    </row>
    <row r="68" spans="1:10" ht="15.75" customHeight="1">
      <c r="A68" s="182" t="s">
        <v>69</v>
      </c>
      <c r="B68" s="242" t="s">
        <v>70</v>
      </c>
      <c r="C68" s="172" t="s">
        <v>23</v>
      </c>
      <c r="D68" s="20" t="s">
        <v>57</v>
      </c>
      <c r="E68" s="21">
        <f>E69+E70+E71+E72</f>
        <v>5622.92</v>
      </c>
      <c r="F68" s="21">
        <f>F69+F70+F71+F72</f>
        <v>5552.7359999999999</v>
      </c>
      <c r="G68" s="165" t="s">
        <v>2</v>
      </c>
      <c r="H68" s="156">
        <v>13</v>
      </c>
      <c r="I68" s="156" t="s">
        <v>0</v>
      </c>
      <c r="J68" s="156" t="s">
        <v>0</v>
      </c>
    </row>
    <row r="69" spans="1:10" ht="15.75" customHeight="1">
      <c r="A69" s="182"/>
      <c r="B69" s="242"/>
      <c r="C69" s="183"/>
      <c r="D69" s="15" t="s">
        <v>20</v>
      </c>
      <c r="E69" s="14">
        <f>E74+E79+E84+E89</f>
        <v>0</v>
      </c>
      <c r="F69" s="15">
        <v>0</v>
      </c>
      <c r="G69" s="167"/>
      <c r="H69" s="157"/>
      <c r="I69" s="157"/>
      <c r="J69" s="157"/>
    </row>
    <row r="70" spans="1:10" ht="15.75" customHeight="1">
      <c r="A70" s="182"/>
      <c r="B70" s="242"/>
      <c r="C70" s="183"/>
      <c r="D70" s="15" t="s">
        <v>66</v>
      </c>
      <c r="E70" s="14">
        <f t="shared" ref="E70:F72" si="2">E75+E80+E85+E90</f>
        <v>0</v>
      </c>
      <c r="F70" s="15">
        <v>0</v>
      </c>
      <c r="G70" s="167"/>
      <c r="H70" s="157"/>
      <c r="I70" s="157"/>
      <c r="J70" s="157"/>
    </row>
    <row r="71" spans="1:10" ht="15.75" customHeight="1">
      <c r="A71" s="182"/>
      <c r="B71" s="242"/>
      <c r="C71" s="183"/>
      <c r="D71" s="15" t="s">
        <v>22</v>
      </c>
      <c r="E71" s="14">
        <f>E86+E91+E76+E81</f>
        <v>5622.92</v>
      </c>
      <c r="F71" s="14">
        <f>F76+F81+F86+F91</f>
        <v>5552.7359999999999</v>
      </c>
      <c r="G71" s="167"/>
      <c r="H71" s="157"/>
      <c r="I71" s="157"/>
      <c r="J71" s="157"/>
    </row>
    <row r="72" spans="1:10" ht="15.75" customHeight="1">
      <c r="A72" s="182"/>
      <c r="B72" s="242"/>
      <c r="C72" s="173"/>
      <c r="D72" s="15" t="s">
        <v>67</v>
      </c>
      <c r="E72" s="14">
        <f t="shared" si="2"/>
        <v>0</v>
      </c>
      <c r="F72" s="14">
        <f t="shared" si="2"/>
        <v>0</v>
      </c>
      <c r="G72" s="167"/>
      <c r="H72" s="157"/>
      <c r="I72" s="158"/>
      <c r="J72" s="158"/>
    </row>
    <row r="73" spans="1:10" ht="15.75" customHeight="1">
      <c r="A73" s="182" t="s">
        <v>71</v>
      </c>
      <c r="B73" s="242" t="s">
        <v>70</v>
      </c>
      <c r="C73" s="172" t="s">
        <v>23</v>
      </c>
      <c r="D73" s="15" t="s">
        <v>57</v>
      </c>
      <c r="E73" s="14">
        <f>E74+E75+E76+E77</f>
        <v>0</v>
      </c>
      <c r="F73" s="14">
        <f>F74+F75+F76+F77</f>
        <v>0</v>
      </c>
      <c r="G73" s="167"/>
      <c r="H73" s="157"/>
      <c r="I73" s="156">
        <v>0</v>
      </c>
      <c r="J73" s="159"/>
    </row>
    <row r="74" spans="1:10" ht="15.75" customHeight="1">
      <c r="A74" s="182"/>
      <c r="B74" s="242"/>
      <c r="C74" s="183"/>
      <c r="D74" s="15" t="s">
        <v>20</v>
      </c>
      <c r="E74" s="14">
        <v>0</v>
      </c>
      <c r="F74" s="14">
        <v>0</v>
      </c>
      <c r="G74" s="167"/>
      <c r="H74" s="157"/>
      <c r="I74" s="157"/>
      <c r="J74" s="160"/>
    </row>
    <row r="75" spans="1:10" ht="15.75" customHeight="1">
      <c r="A75" s="182"/>
      <c r="B75" s="242"/>
      <c r="C75" s="183"/>
      <c r="D75" s="15" t="s">
        <v>66</v>
      </c>
      <c r="E75" s="14">
        <v>0</v>
      </c>
      <c r="F75" s="14">
        <v>0</v>
      </c>
      <c r="G75" s="167"/>
      <c r="H75" s="157"/>
      <c r="I75" s="157"/>
      <c r="J75" s="160"/>
    </row>
    <row r="76" spans="1:10" ht="15.75" customHeight="1">
      <c r="A76" s="182"/>
      <c r="B76" s="242"/>
      <c r="C76" s="183"/>
      <c r="D76" s="15" t="s">
        <v>22</v>
      </c>
      <c r="E76" s="14">
        <v>0</v>
      </c>
      <c r="F76" s="14">
        <v>0</v>
      </c>
      <c r="G76" s="167"/>
      <c r="H76" s="157"/>
      <c r="I76" s="157"/>
      <c r="J76" s="160"/>
    </row>
    <row r="77" spans="1:10" ht="22.8" customHeight="1">
      <c r="A77" s="182"/>
      <c r="B77" s="242"/>
      <c r="C77" s="173"/>
      <c r="D77" s="15" t="s">
        <v>67</v>
      </c>
      <c r="E77" s="14">
        <v>0</v>
      </c>
      <c r="F77" s="14">
        <v>0</v>
      </c>
      <c r="G77" s="167"/>
      <c r="H77" s="157"/>
      <c r="I77" s="158"/>
      <c r="J77" s="161"/>
    </row>
    <row r="78" spans="1:10" ht="15.75" customHeight="1">
      <c r="A78" s="182" t="s">
        <v>72</v>
      </c>
      <c r="B78" s="242" t="s">
        <v>70</v>
      </c>
      <c r="C78" s="172" t="s">
        <v>23</v>
      </c>
      <c r="D78" s="15" t="s">
        <v>57</v>
      </c>
      <c r="E78" s="14">
        <f>E79+E80+E81+E82</f>
        <v>4422.42</v>
      </c>
      <c r="F78" s="14">
        <f>F79+F80+F81+F82</f>
        <v>4354.1400000000003</v>
      </c>
      <c r="G78" s="167"/>
      <c r="H78" s="157"/>
      <c r="I78" s="156">
        <v>13</v>
      </c>
      <c r="J78" s="165" t="s">
        <v>373</v>
      </c>
    </row>
    <row r="79" spans="1:10" ht="15.75" customHeight="1">
      <c r="A79" s="182"/>
      <c r="B79" s="242"/>
      <c r="C79" s="183"/>
      <c r="D79" s="15" t="s">
        <v>20</v>
      </c>
      <c r="E79" s="14">
        <f>E84+E89</f>
        <v>0</v>
      </c>
      <c r="F79" s="14">
        <f>F84+F89</f>
        <v>0</v>
      </c>
      <c r="G79" s="167"/>
      <c r="H79" s="157"/>
      <c r="I79" s="157"/>
      <c r="J79" s="167"/>
    </row>
    <row r="80" spans="1:10" ht="15.75" customHeight="1">
      <c r="A80" s="182"/>
      <c r="B80" s="242"/>
      <c r="C80" s="183"/>
      <c r="D80" s="15" t="s">
        <v>66</v>
      </c>
      <c r="E80" s="14">
        <f>E85+E90</f>
        <v>0</v>
      </c>
      <c r="F80" s="14">
        <f>F85+F90</f>
        <v>0</v>
      </c>
      <c r="G80" s="167"/>
      <c r="H80" s="157"/>
      <c r="I80" s="157"/>
      <c r="J80" s="167"/>
    </row>
    <row r="81" spans="1:10" ht="15.75" customHeight="1">
      <c r="A81" s="182"/>
      <c r="B81" s="242"/>
      <c r="C81" s="183"/>
      <c r="D81" s="15" t="s">
        <v>22</v>
      </c>
      <c r="E81" s="14">
        <v>4422.42</v>
      </c>
      <c r="F81" s="14">
        <v>4354.1400000000003</v>
      </c>
      <c r="G81" s="167"/>
      <c r="H81" s="157"/>
      <c r="I81" s="157"/>
      <c r="J81" s="167"/>
    </row>
    <row r="82" spans="1:10" ht="15.75" customHeight="1">
      <c r="A82" s="182"/>
      <c r="B82" s="242"/>
      <c r="C82" s="173"/>
      <c r="D82" s="15" t="s">
        <v>67</v>
      </c>
      <c r="E82" s="14">
        <v>0</v>
      </c>
      <c r="F82" s="14">
        <v>0</v>
      </c>
      <c r="G82" s="167"/>
      <c r="H82" s="157"/>
      <c r="I82" s="158"/>
      <c r="J82" s="167"/>
    </row>
    <row r="83" spans="1:10" ht="15.75" customHeight="1">
      <c r="A83" s="182" t="s">
        <v>73</v>
      </c>
      <c r="B83" s="242" t="s">
        <v>70</v>
      </c>
      <c r="C83" s="172" t="s">
        <v>23</v>
      </c>
      <c r="D83" s="15" t="s">
        <v>57</v>
      </c>
      <c r="E83" s="14">
        <f>E84+E85+E86+E87</f>
        <v>107.3</v>
      </c>
      <c r="F83" s="14">
        <f>F84+F85+F86+F87</f>
        <v>105.66</v>
      </c>
      <c r="G83" s="167"/>
      <c r="H83" s="157"/>
      <c r="I83" s="156">
        <v>13</v>
      </c>
      <c r="J83" s="167"/>
    </row>
    <row r="84" spans="1:10" ht="15.75" customHeight="1">
      <c r="A84" s="182"/>
      <c r="B84" s="242"/>
      <c r="C84" s="183"/>
      <c r="D84" s="15" t="s">
        <v>20</v>
      </c>
      <c r="E84" s="14">
        <v>0</v>
      </c>
      <c r="F84" s="14">
        <v>0</v>
      </c>
      <c r="G84" s="167"/>
      <c r="H84" s="157"/>
      <c r="I84" s="157"/>
      <c r="J84" s="167"/>
    </row>
    <row r="85" spans="1:10" ht="15.75" customHeight="1">
      <c r="A85" s="182"/>
      <c r="B85" s="242"/>
      <c r="C85" s="183"/>
      <c r="D85" s="15" t="s">
        <v>66</v>
      </c>
      <c r="E85" s="14">
        <v>0</v>
      </c>
      <c r="F85" s="14">
        <v>0</v>
      </c>
      <c r="G85" s="167"/>
      <c r="H85" s="157"/>
      <c r="I85" s="157"/>
      <c r="J85" s="167"/>
    </row>
    <row r="86" spans="1:10" ht="15.75" customHeight="1">
      <c r="A86" s="182"/>
      <c r="B86" s="242"/>
      <c r="C86" s="183"/>
      <c r="D86" s="15" t="s">
        <v>22</v>
      </c>
      <c r="E86" s="14">
        <v>107.3</v>
      </c>
      <c r="F86" s="14">
        <v>105.66</v>
      </c>
      <c r="G86" s="167"/>
      <c r="H86" s="157"/>
      <c r="I86" s="157"/>
      <c r="J86" s="167"/>
    </row>
    <row r="87" spans="1:10" ht="15.75" customHeight="1">
      <c r="A87" s="182"/>
      <c r="B87" s="242"/>
      <c r="C87" s="173"/>
      <c r="D87" s="15" t="s">
        <v>67</v>
      </c>
      <c r="E87" s="14">
        <v>0</v>
      </c>
      <c r="F87" s="27">
        <v>0</v>
      </c>
      <c r="G87" s="167"/>
      <c r="H87" s="157"/>
      <c r="I87" s="158"/>
      <c r="J87" s="167"/>
    </row>
    <row r="88" spans="1:10" ht="15.75" customHeight="1">
      <c r="A88" s="182" t="s">
        <v>74</v>
      </c>
      <c r="B88" s="242" t="s">
        <v>70</v>
      </c>
      <c r="C88" s="172" t="s">
        <v>23</v>
      </c>
      <c r="D88" s="15" t="s">
        <v>57</v>
      </c>
      <c r="E88" s="14">
        <f>E89+E90+E91+E92</f>
        <v>1093.2</v>
      </c>
      <c r="F88" s="14">
        <f>F89+F90+F91+F92</f>
        <v>1092.9359999999999</v>
      </c>
      <c r="G88" s="167"/>
      <c r="H88" s="157"/>
      <c r="I88" s="156">
        <v>13</v>
      </c>
      <c r="J88" s="167"/>
    </row>
    <row r="89" spans="1:10" ht="15.75" customHeight="1">
      <c r="A89" s="182"/>
      <c r="B89" s="242"/>
      <c r="C89" s="183"/>
      <c r="D89" s="15" t="s">
        <v>20</v>
      </c>
      <c r="E89" s="14">
        <v>0</v>
      </c>
      <c r="F89" s="27">
        <v>0</v>
      </c>
      <c r="G89" s="167"/>
      <c r="H89" s="157"/>
      <c r="I89" s="157"/>
      <c r="J89" s="167"/>
    </row>
    <row r="90" spans="1:10" ht="15.75" customHeight="1">
      <c r="A90" s="182"/>
      <c r="B90" s="242"/>
      <c r="C90" s="183"/>
      <c r="D90" s="15" t="s">
        <v>66</v>
      </c>
      <c r="E90" s="14">
        <v>0</v>
      </c>
      <c r="F90" s="27">
        <v>0</v>
      </c>
      <c r="G90" s="167"/>
      <c r="H90" s="157"/>
      <c r="I90" s="157"/>
      <c r="J90" s="167"/>
    </row>
    <row r="91" spans="1:10" ht="15.75" customHeight="1">
      <c r="A91" s="182"/>
      <c r="B91" s="242"/>
      <c r="C91" s="183"/>
      <c r="D91" s="15" t="s">
        <v>22</v>
      </c>
      <c r="E91" s="14">
        <v>1093.2</v>
      </c>
      <c r="F91" s="14">
        <v>1092.9359999999999</v>
      </c>
      <c r="G91" s="167"/>
      <c r="H91" s="157"/>
      <c r="I91" s="157"/>
      <c r="J91" s="167"/>
    </row>
    <row r="92" spans="1:10" ht="15.75" customHeight="1">
      <c r="A92" s="182"/>
      <c r="B92" s="242"/>
      <c r="C92" s="173"/>
      <c r="D92" s="15" t="s">
        <v>67</v>
      </c>
      <c r="E92" s="14">
        <v>0</v>
      </c>
      <c r="F92" s="27">
        <v>0</v>
      </c>
      <c r="G92" s="166"/>
      <c r="H92" s="158"/>
      <c r="I92" s="158"/>
      <c r="J92" s="166"/>
    </row>
    <row r="93" spans="1:10" ht="15.75" customHeight="1">
      <c r="A93" s="184" t="s">
        <v>75</v>
      </c>
      <c r="B93" s="242" t="s">
        <v>76</v>
      </c>
      <c r="C93" s="172" t="s">
        <v>23</v>
      </c>
      <c r="D93" s="20" t="s">
        <v>57</v>
      </c>
      <c r="E93" s="21">
        <f>E94+E95+E96+E97</f>
        <v>7090.12</v>
      </c>
      <c r="F93" s="21">
        <f>F94+F95+F96+F97</f>
        <v>6976.28</v>
      </c>
      <c r="G93" s="165" t="s">
        <v>2</v>
      </c>
      <c r="H93" s="165">
        <v>13</v>
      </c>
      <c r="I93" s="165">
        <v>13</v>
      </c>
      <c r="J93" s="165" t="s">
        <v>374</v>
      </c>
    </row>
    <row r="94" spans="1:10" ht="15.75" customHeight="1">
      <c r="A94" s="185"/>
      <c r="B94" s="242"/>
      <c r="C94" s="183"/>
      <c r="D94" s="15" t="s">
        <v>20</v>
      </c>
      <c r="E94" s="14">
        <v>0</v>
      </c>
      <c r="F94" s="14">
        <v>0</v>
      </c>
      <c r="G94" s="167"/>
      <c r="H94" s="167"/>
      <c r="I94" s="167"/>
      <c r="J94" s="167"/>
    </row>
    <row r="95" spans="1:10" ht="15.75" customHeight="1">
      <c r="A95" s="185"/>
      <c r="B95" s="242"/>
      <c r="C95" s="183"/>
      <c r="D95" s="15" t="s">
        <v>66</v>
      </c>
      <c r="E95" s="14">
        <v>0</v>
      </c>
      <c r="F95" s="14">
        <v>0</v>
      </c>
      <c r="G95" s="167"/>
      <c r="H95" s="167"/>
      <c r="I95" s="167"/>
      <c r="J95" s="167"/>
    </row>
    <row r="96" spans="1:10" ht="15.75" customHeight="1">
      <c r="A96" s="185"/>
      <c r="B96" s="242"/>
      <c r="C96" s="183"/>
      <c r="D96" s="15" t="s">
        <v>22</v>
      </c>
      <c r="E96" s="14">
        <v>7090.12</v>
      </c>
      <c r="F96" s="14">
        <v>6976.28</v>
      </c>
      <c r="G96" s="167"/>
      <c r="H96" s="167"/>
      <c r="I96" s="167"/>
      <c r="J96" s="167"/>
    </row>
    <row r="97" spans="1:10" ht="15.75" customHeight="1">
      <c r="A97" s="186"/>
      <c r="B97" s="242"/>
      <c r="C97" s="173"/>
      <c r="D97" s="15" t="s">
        <v>67</v>
      </c>
      <c r="E97" s="14">
        <v>0</v>
      </c>
      <c r="F97" s="15">
        <v>0</v>
      </c>
      <c r="G97" s="166"/>
      <c r="H97" s="166"/>
      <c r="I97" s="166"/>
      <c r="J97" s="166"/>
    </row>
    <row r="98" spans="1:10" ht="15.75" customHeight="1">
      <c r="A98" s="184" t="s">
        <v>77</v>
      </c>
      <c r="B98" s="181" t="s">
        <v>3</v>
      </c>
      <c r="C98" s="172" t="s">
        <v>23</v>
      </c>
      <c r="D98" s="20" t="s">
        <v>57</v>
      </c>
      <c r="E98" s="21">
        <f>E99+E100+E101+E102</f>
        <v>305174.21999999997</v>
      </c>
      <c r="F98" s="21">
        <f>F99+F100+F101+F102</f>
        <v>303522.90000000002</v>
      </c>
      <c r="G98" s="165" t="s">
        <v>2</v>
      </c>
      <c r="H98" s="156">
        <v>19</v>
      </c>
      <c r="I98" s="156">
        <v>19</v>
      </c>
      <c r="J98" s="165" t="s">
        <v>375</v>
      </c>
    </row>
    <row r="99" spans="1:10" ht="15.75" customHeight="1">
      <c r="A99" s="185"/>
      <c r="B99" s="181"/>
      <c r="C99" s="183"/>
      <c r="D99" s="15" t="s">
        <v>20</v>
      </c>
      <c r="E99" s="14">
        <f>E104+E109</f>
        <v>241103.52</v>
      </c>
      <c r="F99" s="14">
        <f>F104+F109</f>
        <v>241103.5</v>
      </c>
      <c r="G99" s="167"/>
      <c r="H99" s="157"/>
      <c r="I99" s="157"/>
      <c r="J99" s="167"/>
    </row>
    <row r="100" spans="1:10" ht="15.75" customHeight="1">
      <c r="A100" s="185"/>
      <c r="B100" s="181"/>
      <c r="C100" s="183"/>
      <c r="D100" s="15" t="s">
        <v>66</v>
      </c>
      <c r="E100" s="14">
        <v>0</v>
      </c>
      <c r="F100" s="14">
        <v>0</v>
      </c>
      <c r="G100" s="167"/>
      <c r="H100" s="157"/>
      <c r="I100" s="157"/>
      <c r="J100" s="167"/>
    </row>
    <row r="101" spans="1:10" ht="15.75" customHeight="1">
      <c r="A101" s="185"/>
      <c r="B101" s="181"/>
      <c r="C101" s="183"/>
      <c r="D101" s="15" t="s">
        <v>22</v>
      </c>
      <c r="E101" s="14">
        <f>E106+E110</f>
        <v>64070.700000000004</v>
      </c>
      <c r="F101" s="14">
        <f>F106+F110</f>
        <v>62419.399999999994</v>
      </c>
      <c r="G101" s="167"/>
      <c r="H101" s="157"/>
      <c r="I101" s="157"/>
      <c r="J101" s="167"/>
    </row>
    <row r="102" spans="1:10" ht="15.75" customHeight="1">
      <c r="A102" s="185"/>
      <c r="B102" s="181"/>
      <c r="C102" s="173"/>
      <c r="D102" s="15" t="s">
        <v>67</v>
      </c>
      <c r="E102" s="14">
        <v>0</v>
      </c>
      <c r="F102" s="14">
        <v>0</v>
      </c>
      <c r="G102" s="167"/>
      <c r="H102" s="157"/>
      <c r="I102" s="157"/>
      <c r="J102" s="167"/>
    </row>
    <row r="103" spans="1:10" ht="15.75" customHeight="1">
      <c r="A103" s="185"/>
      <c r="B103" s="181" t="s">
        <v>181</v>
      </c>
      <c r="C103" s="172" t="s">
        <v>23</v>
      </c>
      <c r="D103" s="15" t="s">
        <v>57</v>
      </c>
      <c r="E103" s="14">
        <f>E104+E105+E106+E107</f>
        <v>304403.32</v>
      </c>
      <c r="F103" s="14">
        <f>F104+F105+F106+F107</f>
        <v>303039.7</v>
      </c>
      <c r="G103" s="167"/>
      <c r="H103" s="157"/>
      <c r="I103" s="157"/>
      <c r="J103" s="167"/>
    </row>
    <row r="104" spans="1:10" ht="15.75" customHeight="1">
      <c r="A104" s="185"/>
      <c r="B104" s="181"/>
      <c r="C104" s="183"/>
      <c r="D104" s="15" t="s">
        <v>20</v>
      </c>
      <c r="E104" s="14">
        <f>E112+E120+E125</f>
        <v>241103.52</v>
      </c>
      <c r="F104" s="14">
        <f>F112+F120+F125</f>
        <v>241103.5</v>
      </c>
      <c r="G104" s="167"/>
      <c r="H104" s="157"/>
      <c r="I104" s="157"/>
      <c r="J104" s="167"/>
    </row>
    <row r="105" spans="1:10" ht="15.75" customHeight="1">
      <c r="A105" s="185"/>
      <c r="B105" s="181"/>
      <c r="C105" s="183"/>
      <c r="D105" s="15" t="s">
        <v>66</v>
      </c>
      <c r="E105" s="14">
        <v>0</v>
      </c>
      <c r="F105" s="15">
        <v>0</v>
      </c>
      <c r="G105" s="167"/>
      <c r="H105" s="157"/>
      <c r="I105" s="157"/>
      <c r="J105" s="167"/>
    </row>
    <row r="106" spans="1:10" ht="15.75" customHeight="1">
      <c r="A106" s="185"/>
      <c r="B106" s="181"/>
      <c r="C106" s="183"/>
      <c r="D106" s="15" t="s">
        <v>22</v>
      </c>
      <c r="E106" s="14">
        <f>E114+E122+E127</f>
        <v>63299.8</v>
      </c>
      <c r="F106" s="14">
        <f>F114+F122+F127</f>
        <v>61936.2</v>
      </c>
      <c r="G106" s="167"/>
      <c r="H106" s="157"/>
      <c r="I106" s="157"/>
      <c r="J106" s="167"/>
    </row>
    <row r="107" spans="1:10" ht="15.75" customHeight="1">
      <c r="A107" s="185"/>
      <c r="B107" s="181"/>
      <c r="C107" s="173"/>
      <c r="D107" s="15" t="s">
        <v>67</v>
      </c>
      <c r="E107" s="14">
        <v>0</v>
      </c>
      <c r="F107" s="15">
        <v>0</v>
      </c>
      <c r="G107" s="167"/>
      <c r="H107" s="157"/>
      <c r="I107" s="157"/>
      <c r="J107" s="167"/>
    </row>
    <row r="108" spans="1:10" ht="15.75" customHeight="1">
      <c r="A108" s="185"/>
      <c r="B108" s="187" t="s">
        <v>179</v>
      </c>
      <c r="C108" s="40"/>
      <c r="D108" s="15" t="s">
        <v>57</v>
      </c>
      <c r="E108" s="14">
        <f>E109+E110</f>
        <v>770.9</v>
      </c>
      <c r="F108" s="14">
        <f>F109+F110</f>
        <v>483.2</v>
      </c>
      <c r="G108" s="167"/>
      <c r="H108" s="157"/>
      <c r="I108" s="157"/>
      <c r="J108" s="167"/>
    </row>
    <row r="109" spans="1:10" ht="15.75" customHeight="1">
      <c r="A109" s="185"/>
      <c r="B109" s="188"/>
      <c r="C109" s="40"/>
      <c r="D109" s="15" t="s">
        <v>20</v>
      </c>
      <c r="E109" s="14">
        <f>E117+E130</f>
        <v>0</v>
      </c>
      <c r="F109" s="14">
        <f>F117+F130</f>
        <v>0</v>
      </c>
      <c r="G109" s="167"/>
      <c r="H109" s="157"/>
      <c r="I109" s="157"/>
      <c r="J109" s="167"/>
    </row>
    <row r="110" spans="1:10" ht="15.75" customHeight="1">
      <c r="A110" s="186"/>
      <c r="B110" s="189"/>
      <c r="C110" s="40"/>
      <c r="D110" s="15" t="s">
        <v>22</v>
      </c>
      <c r="E110" s="14">
        <f>E118+E131</f>
        <v>770.9</v>
      </c>
      <c r="F110" s="14">
        <f>F118+F131</f>
        <v>483.2</v>
      </c>
      <c r="G110" s="167"/>
      <c r="H110" s="157"/>
      <c r="I110" s="157"/>
      <c r="J110" s="167"/>
    </row>
    <row r="111" spans="1:10" ht="15.75" customHeight="1">
      <c r="A111" s="184" t="s">
        <v>78</v>
      </c>
      <c r="B111" s="181" t="s">
        <v>180</v>
      </c>
      <c r="C111" s="172" t="s">
        <v>23</v>
      </c>
      <c r="D111" s="15" t="s">
        <v>57</v>
      </c>
      <c r="E111" s="14">
        <f>E112+E113+E114+E115</f>
        <v>303285.32</v>
      </c>
      <c r="F111" s="14">
        <f>F112+F113+F114+F115</f>
        <v>301921.7</v>
      </c>
      <c r="G111" s="167"/>
      <c r="H111" s="157"/>
      <c r="I111" s="157"/>
      <c r="J111" s="167"/>
    </row>
    <row r="112" spans="1:10" ht="15.75" customHeight="1">
      <c r="A112" s="185"/>
      <c r="B112" s="181"/>
      <c r="C112" s="183"/>
      <c r="D112" s="15" t="s">
        <v>20</v>
      </c>
      <c r="E112" s="14">
        <v>239985.52</v>
      </c>
      <c r="F112" s="14">
        <v>239985.5</v>
      </c>
      <c r="G112" s="167"/>
      <c r="H112" s="157"/>
      <c r="I112" s="157"/>
      <c r="J112" s="167"/>
    </row>
    <row r="113" spans="1:10" ht="15.75" customHeight="1">
      <c r="A113" s="185"/>
      <c r="B113" s="181"/>
      <c r="C113" s="183"/>
      <c r="D113" s="15" t="s">
        <v>66</v>
      </c>
      <c r="E113" s="14">
        <v>0</v>
      </c>
      <c r="F113" s="15">
        <v>0</v>
      </c>
      <c r="G113" s="167"/>
      <c r="H113" s="157"/>
      <c r="I113" s="157"/>
      <c r="J113" s="167"/>
    </row>
    <row r="114" spans="1:10" ht="15.75" customHeight="1">
      <c r="A114" s="185"/>
      <c r="B114" s="181"/>
      <c r="C114" s="183"/>
      <c r="D114" s="15" t="s">
        <v>22</v>
      </c>
      <c r="E114" s="14">
        <v>63299.8</v>
      </c>
      <c r="F114" s="14">
        <v>61936.2</v>
      </c>
      <c r="G114" s="167"/>
      <c r="H114" s="157"/>
      <c r="I114" s="157"/>
      <c r="J114" s="167"/>
    </row>
    <row r="115" spans="1:10" ht="15.75" customHeight="1">
      <c r="A115" s="185"/>
      <c r="B115" s="181"/>
      <c r="C115" s="173"/>
      <c r="D115" s="15" t="s">
        <v>67</v>
      </c>
      <c r="E115" s="14">
        <v>0</v>
      </c>
      <c r="F115" s="15">
        <v>0</v>
      </c>
      <c r="G115" s="167"/>
      <c r="H115" s="157"/>
      <c r="I115" s="157"/>
      <c r="J115" s="167"/>
    </row>
    <row r="116" spans="1:10" ht="15.75" customHeight="1">
      <c r="A116" s="185"/>
      <c r="B116" s="187" t="s">
        <v>179</v>
      </c>
      <c r="C116" s="40"/>
      <c r="D116" s="15" t="s">
        <v>57</v>
      </c>
      <c r="E116" s="14">
        <f>E117+E118</f>
        <v>770.9</v>
      </c>
      <c r="F116" s="14">
        <f>F117+F118</f>
        <v>483.2</v>
      </c>
      <c r="G116" s="167"/>
      <c r="H116" s="157"/>
      <c r="I116" s="157"/>
      <c r="J116" s="167"/>
    </row>
    <row r="117" spans="1:10" ht="15.75" customHeight="1">
      <c r="A117" s="185"/>
      <c r="B117" s="188"/>
      <c r="C117" s="40"/>
      <c r="D117" s="15" t="s">
        <v>20</v>
      </c>
      <c r="E117" s="14">
        <v>0</v>
      </c>
      <c r="F117" s="14">
        <v>0</v>
      </c>
      <c r="G117" s="167"/>
      <c r="H117" s="157"/>
      <c r="I117" s="157"/>
      <c r="J117" s="167"/>
    </row>
    <row r="118" spans="1:10" ht="15.75" customHeight="1">
      <c r="A118" s="186"/>
      <c r="B118" s="189"/>
      <c r="C118" s="40"/>
      <c r="D118" s="15" t="s">
        <v>22</v>
      </c>
      <c r="E118" s="14">
        <v>770.9</v>
      </c>
      <c r="F118" s="15">
        <v>483.2</v>
      </c>
      <c r="G118" s="167"/>
      <c r="H118" s="157"/>
      <c r="I118" s="157"/>
      <c r="J118" s="167"/>
    </row>
    <row r="119" spans="1:10" ht="15.75" customHeight="1">
      <c r="A119" s="256" t="s">
        <v>79</v>
      </c>
      <c r="B119" s="181" t="s">
        <v>3</v>
      </c>
      <c r="C119" s="172" t="s">
        <v>23</v>
      </c>
      <c r="D119" s="15" t="s">
        <v>57</v>
      </c>
      <c r="E119" s="14">
        <f>E120+E121+E122+E123</f>
        <v>1118</v>
      </c>
      <c r="F119" s="14">
        <f>F120+F121+F122+F123</f>
        <v>1118</v>
      </c>
      <c r="G119" s="167"/>
      <c r="H119" s="157"/>
      <c r="I119" s="157"/>
      <c r="J119" s="167"/>
    </row>
    <row r="120" spans="1:10" ht="15.75" customHeight="1">
      <c r="A120" s="256"/>
      <c r="B120" s="181"/>
      <c r="C120" s="183"/>
      <c r="D120" s="15" t="s">
        <v>20</v>
      </c>
      <c r="E120" s="14">
        <v>1118</v>
      </c>
      <c r="F120" s="14">
        <v>1118</v>
      </c>
      <c r="G120" s="167"/>
      <c r="H120" s="157"/>
      <c r="I120" s="157"/>
      <c r="J120" s="167"/>
    </row>
    <row r="121" spans="1:10" ht="15.75" customHeight="1">
      <c r="A121" s="256"/>
      <c r="B121" s="181"/>
      <c r="C121" s="183"/>
      <c r="D121" s="15" t="s">
        <v>66</v>
      </c>
      <c r="E121" s="14">
        <v>0</v>
      </c>
      <c r="F121" s="14">
        <v>0</v>
      </c>
      <c r="G121" s="167"/>
      <c r="H121" s="157"/>
      <c r="I121" s="157"/>
      <c r="J121" s="167"/>
    </row>
    <row r="122" spans="1:10" ht="15.75" customHeight="1">
      <c r="A122" s="256"/>
      <c r="B122" s="181"/>
      <c r="C122" s="183"/>
      <c r="D122" s="15" t="s">
        <v>22</v>
      </c>
      <c r="E122" s="14">
        <v>0</v>
      </c>
      <c r="F122" s="14">
        <v>0</v>
      </c>
      <c r="G122" s="167"/>
      <c r="H122" s="157"/>
      <c r="I122" s="157"/>
      <c r="J122" s="167"/>
    </row>
    <row r="123" spans="1:10" ht="15.75" customHeight="1">
      <c r="A123" s="256"/>
      <c r="B123" s="181"/>
      <c r="C123" s="173"/>
      <c r="D123" s="15" t="s">
        <v>67</v>
      </c>
      <c r="E123" s="14">
        <v>0</v>
      </c>
      <c r="F123" s="14">
        <v>0</v>
      </c>
      <c r="G123" s="167"/>
      <c r="H123" s="157"/>
      <c r="I123" s="157"/>
      <c r="J123" s="167"/>
    </row>
    <row r="124" spans="1:10" ht="15.75" customHeight="1">
      <c r="A124" s="243" t="s">
        <v>186</v>
      </c>
      <c r="B124" s="181" t="s">
        <v>6</v>
      </c>
      <c r="C124" s="172" t="s">
        <v>23</v>
      </c>
      <c r="D124" s="15" t="s">
        <v>57</v>
      </c>
      <c r="E124" s="14">
        <f>E125+E126+E127+E128</f>
        <v>0</v>
      </c>
      <c r="F124" s="14">
        <f>F125+F126+F127+F128</f>
        <v>0</v>
      </c>
      <c r="G124" s="167"/>
      <c r="H124" s="157"/>
      <c r="I124" s="157"/>
      <c r="J124" s="167"/>
    </row>
    <row r="125" spans="1:10" ht="15.75" customHeight="1">
      <c r="A125" s="244"/>
      <c r="B125" s="181"/>
      <c r="C125" s="183"/>
      <c r="D125" s="15" t="s">
        <v>20</v>
      </c>
      <c r="E125" s="14">
        <v>0</v>
      </c>
      <c r="F125" s="14">
        <v>0</v>
      </c>
      <c r="G125" s="167"/>
      <c r="H125" s="157"/>
      <c r="I125" s="157"/>
      <c r="J125" s="167"/>
    </row>
    <row r="126" spans="1:10" ht="15.75" customHeight="1">
      <c r="A126" s="244"/>
      <c r="B126" s="181"/>
      <c r="C126" s="183"/>
      <c r="D126" s="15" t="s">
        <v>66</v>
      </c>
      <c r="E126" s="14">
        <v>0</v>
      </c>
      <c r="F126" s="15">
        <v>0</v>
      </c>
      <c r="G126" s="167"/>
      <c r="H126" s="157"/>
      <c r="I126" s="157"/>
      <c r="J126" s="167"/>
    </row>
    <row r="127" spans="1:10" ht="15.75" customHeight="1">
      <c r="A127" s="244"/>
      <c r="B127" s="181"/>
      <c r="C127" s="183"/>
      <c r="D127" s="15" t="s">
        <v>22</v>
      </c>
      <c r="E127" s="14">
        <v>0</v>
      </c>
      <c r="F127" s="27">
        <v>0</v>
      </c>
      <c r="G127" s="167"/>
      <c r="H127" s="157"/>
      <c r="I127" s="157"/>
      <c r="J127" s="167"/>
    </row>
    <row r="128" spans="1:10" ht="15.75" customHeight="1">
      <c r="A128" s="244"/>
      <c r="B128" s="181"/>
      <c r="C128" s="173"/>
      <c r="D128" s="15" t="s">
        <v>67</v>
      </c>
      <c r="E128" s="14">
        <v>0</v>
      </c>
      <c r="F128" s="15">
        <v>0</v>
      </c>
      <c r="G128" s="167"/>
      <c r="H128" s="157"/>
      <c r="I128" s="157"/>
      <c r="J128" s="167"/>
    </row>
    <row r="129" spans="1:10" ht="15.75" customHeight="1">
      <c r="A129" s="244"/>
      <c r="B129" s="187" t="s">
        <v>179</v>
      </c>
      <c r="C129" s="40"/>
      <c r="D129" s="15" t="s">
        <v>57</v>
      </c>
      <c r="E129" s="14">
        <f>E130+E131</f>
        <v>0</v>
      </c>
      <c r="F129" s="14">
        <f>F130+F131</f>
        <v>0</v>
      </c>
      <c r="G129" s="167"/>
      <c r="H129" s="157"/>
      <c r="I129" s="157"/>
      <c r="J129" s="167"/>
    </row>
    <row r="130" spans="1:10" ht="15.75" customHeight="1">
      <c r="A130" s="244"/>
      <c r="B130" s="188"/>
      <c r="C130" s="40"/>
      <c r="D130" s="15" t="s">
        <v>20</v>
      </c>
      <c r="E130" s="14">
        <v>0</v>
      </c>
      <c r="F130" s="14">
        <v>0</v>
      </c>
      <c r="G130" s="167"/>
      <c r="H130" s="157"/>
      <c r="I130" s="157"/>
      <c r="J130" s="167"/>
    </row>
    <row r="131" spans="1:10" ht="15.75" customHeight="1">
      <c r="A131" s="245"/>
      <c r="B131" s="189"/>
      <c r="C131" s="40"/>
      <c r="D131" s="15" t="s">
        <v>22</v>
      </c>
      <c r="E131" s="14">
        <v>0</v>
      </c>
      <c r="F131" s="15">
        <v>0</v>
      </c>
      <c r="G131" s="166"/>
      <c r="H131" s="158"/>
      <c r="I131" s="158"/>
      <c r="J131" s="166"/>
    </row>
    <row r="132" spans="1:10" ht="15.75" customHeight="1">
      <c r="A132" s="182" t="s">
        <v>80</v>
      </c>
      <c r="B132" s="181" t="s">
        <v>3</v>
      </c>
      <c r="C132" s="172" t="s">
        <v>23</v>
      </c>
      <c r="D132" s="20" t="s">
        <v>57</v>
      </c>
      <c r="E132" s="21">
        <f>E133+E134+E135+E136</f>
        <v>0</v>
      </c>
      <c r="F132" s="21">
        <f>F133+F134+F135+F136</f>
        <v>0</v>
      </c>
      <c r="G132" s="165" t="s">
        <v>21</v>
      </c>
      <c r="H132" s="165">
        <v>0</v>
      </c>
      <c r="I132" s="165">
        <v>0</v>
      </c>
      <c r="J132" s="165" t="s">
        <v>26</v>
      </c>
    </row>
    <row r="133" spans="1:10" ht="15.75" customHeight="1">
      <c r="A133" s="182"/>
      <c r="B133" s="181"/>
      <c r="C133" s="183"/>
      <c r="D133" s="15" t="s">
        <v>20</v>
      </c>
      <c r="E133" s="14">
        <v>0</v>
      </c>
      <c r="F133" s="14">
        <v>0</v>
      </c>
      <c r="G133" s="167"/>
      <c r="H133" s="167"/>
      <c r="I133" s="167"/>
      <c r="J133" s="167"/>
    </row>
    <row r="134" spans="1:10" ht="15.75" customHeight="1">
      <c r="A134" s="182"/>
      <c r="B134" s="181"/>
      <c r="C134" s="183"/>
      <c r="D134" s="15" t="s">
        <v>66</v>
      </c>
      <c r="E134" s="14">
        <v>0</v>
      </c>
      <c r="F134" s="14">
        <v>0</v>
      </c>
      <c r="G134" s="167"/>
      <c r="H134" s="167"/>
      <c r="I134" s="167"/>
      <c r="J134" s="167"/>
    </row>
    <row r="135" spans="1:10" ht="15.75" customHeight="1">
      <c r="A135" s="182"/>
      <c r="B135" s="181"/>
      <c r="C135" s="183"/>
      <c r="D135" s="15" t="s">
        <v>22</v>
      </c>
      <c r="E135" s="14">
        <v>0</v>
      </c>
      <c r="F135" s="14">
        <v>0</v>
      </c>
      <c r="G135" s="167"/>
      <c r="H135" s="167"/>
      <c r="I135" s="167"/>
      <c r="J135" s="167"/>
    </row>
    <row r="136" spans="1:10" ht="15.75" customHeight="1">
      <c r="A136" s="182"/>
      <c r="B136" s="181"/>
      <c r="C136" s="173"/>
      <c r="D136" s="15" t="s">
        <v>67</v>
      </c>
      <c r="E136" s="14">
        <v>0</v>
      </c>
      <c r="F136" s="14">
        <v>0</v>
      </c>
      <c r="G136" s="166"/>
      <c r="H136" s="166"/>
      <c r="I136" s="166"/>
      <c r="J136" s="166"/>
    </row>
    <row r="137" spans="1:10" ht="15.75" customHeight="1">
      <c r="A137" s="182" t="s">
        <v>81</v>
      </c>
      <c r="B137" s="181" t="s">
        <v>82</v>
      </c>
      <c r="C137" s="172" t="s">
        <v>23</v>
      </c>
      <c r="D137" s="20" t="s">
        <v>57</v>
      </c>
      <c r="E137" s="21">
        <f>E138+E139+E140+E141</f>
        <v>658.04000000000008</v>
      </c>
      <c r="F137" s="21">
        <f>F138+F139+F140+F141</f>
        <v>577.05700000000002</v>
      </c>
      <c r="G137" s="165" t="s">
        <v>2</v>
      </c>
      <c r="H137" s="165">
        <v>13</v>
      </c>
      <c r="I137" s="165">
        <v>13</v>
      </c>
      <c r="J137" s="165" t="s">
        <v>369</v>
      </c>
    </row>
    <row r="138" spans="1:10" ht="15.75" customHeight="1">
      <c r="A138" s="182"/>
      <c r="B138" s="181"/>
      <c r="C138" s="183"/>
      <c r="D138" s="15" t="s">
        <v>20</v>
      </c>
      <c r="E138" s="14">
        <f>E143+E148</f>
        <v>0</v>
      </c>
      <c r="F138" s="14">
        <f>F143+F148</f>
        <v>0</v>
      </c>
      <c r="G138" s="167"/>
      <c r="H138" s="167"/>
      <c r="I138" s="167"/>
      <c r="J138" s="167"/>
    </row>
    <row r="139" spans="1:10" ht="15.75" customHeight="1">
      <c r="A139" s="182"/>
      <c r="B139" s="181"/>
      <c r="C139" s="183"/>
      <c r="D139" s="15" t="s">
        <v>66</v>
      </c>
      <c r="E139" s="14">
        <f t="shared" ref="E139:F141" si="3">E144+E149</f>
        <v>0</v>
      </c>
      <c r="F139" s="14">
        <f t="shared" si="3"/>
        <v>0</v>
      </c>
      <c r="G139" s="167"/>
      <c r="H139" s="167"/>
      <c r="I139" s="167"/>
      <c r="J139" s="167"/>
    </row>
    <row r="140" spans="1:10" ht="15.75" customHeight="1">
      <c r="A140" s="182"/>
      <c r="B140" s="181"/>
      <c r="C140" s="183"/>
      <c r="D140" s="15" t="s">
        <v>22</v>
      </c>
      <c r="E140" s="14">
        <f>E145+E150</f>
        <v>658.04000000000008</v>
      </c>
      <c r="F140" s="14">
        <f>F145+F150</f>
        <v>577.05700000000002</v>
      </c>
      <c r="G140" s="167"/>
      <c r="H140" s="167"/>
      <c r="I140" s="167"/>
      <c r="J140" s="167"/>
    </row>
    <row r="141" spans="1:10" ht="15.75" customHeight="1">
      <c r="A141" s="182"/>
      <c r="B141" s="181"/>
      <c r="C141" s="173"/>
      <c r="D141" s="15" t="s">
        <v>67</v>
      </c>
      <c r="E141" s="14">
        <f t="shared" si="3"/>
        <v>0</v>
      </c>
      <c r="F141" s="15">
        <v>0</v>
      </c>
      <c r="G141" s="167"/>
      <c r="H141" s="167"/>
      <c r="I141" s="167"/>
      <c r="J141" s="167"/>
    </row>
    <row r="142" spans="1:10" ht="15.75" customHeight="1">
      <c r="A142" s="182" t="s">
        <v>83</v>
      </c>
      <c r="B142" s="181" t="s">
        <v>4</v>
      </c>
      <c r="C142" s="172" t="s">
        <v>23</v>
      </c>
      <c r="D142" s="15" t="s">
        <v>57</v>
      </c>
      <c r="E142" s="14">
        <f>E143+E144+E145+E146</f>
        <v>142.72</v>
      </c>
      <c r="F142" s="14">
        <f>F143+F144+F145+F146</f>
        <v>135.88</v>
      </c>
      <c r="G142" s="167"/>
      <c r="H142" s="167"/>
      <c r="I142" s="167"/>
      <c r="J142" s="167"/>
    </row>
    <row r="143" spans="1:10" ht="15.75" customHeight="1">
      <c r="A143" s="182"/>
      <c r="B143" s="181"/>
      <c r="C143" s="183"/>
      <c r="D143" s="15" t="s">
        <v>20</v>
      </c>
      <c r="E143" s="14">
        <v>0</v>
      </c>
      <c r="F143" s="14">
        <v>0</v>
      </c>
      <c r="G143" s="167"/>
      <c r="H143" s="167"/>
      <c r="I143" s="167"/>
      <c r="J143" s="167"/>
    </row>
    <row r="144" spans="1:10" ht="15.75" customHeight="1">
      <c r="A144" s="182"/>
      <c r="B144" s="181"/>
      <c r="C144" s="183"/>
      <c r="D144" s="15" t="s">
        <v>66</v>
      </c>
      <c r="E144" s="14">
        <v>0</v>
      </c>
      <c r="F144" s="14">
        <v>0</v>
      </c>
      <c r="G144" s="167"/>
      <c r="H144" s="167"/>
      <c r="I144" s="167"/>
      <c r="J144" s="167"/>
    </row>
    <row r="145" spans="1:10" ht="15.75" customHeight="1">
      <c r="A145" s="182"/>
      <c r="B145" s="181"/>
      <c r="C145" s="183"/>
      <c r="D145" s="15" t="s">
        <v>22</v>
      </c>
      <c r="E145" s="14">
        <v>142.72</v>
      </c>
      <c r="F145" s="27">
        <v>135.88</v>
      </c>
      <c r="G145" s="167"/>
      <c r="H145" s="167"/>
      <c r="I145" s="167"/>
      <c r="J145" s="167"/>
    </row>
    <row r="146" spans="1:10" ht="15.75" customHeight="1">
      <c r="A146" s="182"/>
      <c r="B146" s="181"/>
      <c r="C146" s="173"/>
      <c r="D146" s="15" t="s">
        <v>67</v>
      </c>
      <c r="E146" s="14">
        <v>0</v>
      </c>
      <c r="F146" s="15">
        <v>0</v>
      </c>
      <c r="G146" s="167"/>
      <c r="H146" s="167"/>
      <c r="I146" s="167"/>
      <c r="J146" s="167"/>
    </row>
    <row r="147" spans="1:10" ht="15.75" customHeight="1">
      <c r="A147" s="256" t="s">
        <v>239</v>
      </c>
      <c r="B147" s="181" t="s">
        <v>4</v>
      </c>
      <c r="C147" s="172" t="s">
        <v>23</v>
      </c>
      <c r="D147" s="15" t="s">
        <v>57</v>
      </c>
      <c r="E147" s="14">
        <f>E148+E149+E150+E151</f>
        <v>515.32000000000005</v>
      </c>
      <c r="F147" s="14">
        <f>F148+F149+F150+F151</f>
        <v>441.17700000000002</v>
      </c>
      <c r="G147" s="167"/>
      <c r="H147" s="167"/>
      <c r="I147" s="167"/>
      <c r="J147" s="167"/>
    </row>
    <row r="148" spans="1:10" ht="15.75" customHeight="1">
      <c r="A148" s="256"/>
      <c r="B148" s="181"/>
      <c r="C148" s="183"/>
      <c r="D148" s="15" t="s">
        <v>20</v>
      </c>
      <c r="E148" s="14">
        <v>0</v>
      </c>
      <c r="F148" s="14">
        <v>0</v>
      </c>
      <c r="G148" s="167"/>
      <c r="H148" s="167"/>
      <c r="I148" s="167"/>
      <c r="J148" s="167"/>
    </row>
    <row r="149" spans="1:10" ht="15.75" customHeight="1">
      <c r="A149" s="256"/>
      <c r="B149" s="181"/>
      <c r="C149" s="183"/>
      <c r="D149" s="15" t="s">
        <v>66</v>
      </c>
      <c r="E149" s="14">
        <v>0</v>
      </c>
      <c r="F149" s="14">
        <v>0</v>
      </c>
      <c r="G149" s="167"/>
      <c r="H149" s="167"/>
      <c r="I149" s="167"/>
      <c r="J149" s="167"/>
    </row>
    <row r="150" spans="1:10" ht="15.75" customHeight="1">
      <c r="A150" s="256"/>
      <c r="B150" s="181"/>
      <c r="C150" s="183"/>
      <c r="D150" s="15" t="s">
        <v>22</v>
      </c>
      <c r="E150" s="14">
        <v>515.32000000000005</v>
      </c>
      <c r="F150" s="14">
        <v>441.17700000000002</v>
      </c>
      <c r="G150" s="167"/>
      <c r="H150" s="167"/>
      <c r="I150" s="167"/>
      <c r="J150" s="167"/>
    </row>
    <row r="151" spans="1:10" ht="15.75" customHeight="1">
      <c r="A151" s="256"/>
      <c r="B151" s="181"/>
      <c r="C151" s="173"/>
      <c r="D151" s="15" t="s">
        <v>67</v>
      </c>
      <c r="E151" s="14">
        <v>0</v>
      </c>
      <c r="F151" s="14">
        <v>0</v>
      </c>
      <c r="G151" s="166"/>
      <c r="H151" s="166"/>
      <c r="I151" s="166"/>
      <c r="J151" s="166"/>
    </row>
    <row r="152" spans="1:10" ht="15.75" customHeight="1">
      <c r="A152" s="184" t="s">
        <v>84</v>
      </c>
      <c r="B152" s="242" t="s">
        <v>4</v>
      </c>
      <c r="C152" s="172" t="s">
        <v>23</v>
      </c>
      <c r="D152" s="20" t="s">
        <v>57</v>
      </c>
      <c r="E152" s="21">
        <f>E153+E154+E155+E156</f>
        <v>0</v>
      </c>
      <c r="F152" s="21">
        <f>F153+F154+F155+F156</f>
        <v>0</v>
      </c>
      <c r="G152" s="165" t="s">
        <v>5</v>
      </c>
      <c r="H152" s="165">
        <v>0</v>
      </c>
      <c r="I152" s="165">
        <v>0</v>
      </c>
      <c r="J152" s="165" t="s">
        <v>182</v>
      </c>
    </row>
    <row r="153" spans="1:10" ht="15.75" customHeight="1">
      <c r="A153" s="185"/>
      <c r="B153" s="242"/>
      <c r="C153" s="183"/>
      <c r="D153" s="15" t="s">
        <v>20</v>
      </c>
      <c r="E153" s="14">
        <v>0</v>
      </c>
      <c r="F153" s="14">
        <v>0</v>
      </c>
      <c r="G153" s="167"/>
      <c r="H153" s="167"/>
      <c r="I153" s="167"/>
      <c r="J153" s="167"/>
    </row>
    <row r="154" spans="1:10" ht="15.75" customHeight="1">
      <c r="A154" s="185"/>
      <c r="B154" s="242"/>
      <c r="C154" s="183"/>
      <c r="D154" s="15" t="s">
        <v>66</v>
      </c>
      <c r="E154" s="14">
        <v>0</v>
      </c>
      <c r="F154" s="14">
        <v>0</v>
      </c>
      <c r="G154" s="167"/>
      <c r="H154" s="167"/>
      <c r="I154" s="167"/>
      <c r="J154" s="167"/>
    </row>
    <row r="155" spans="1:10" ht="15.75" customHeight="1">
      <c r="A155" s="185"/>
      <c r="B155" s="242"/>
      <c r="C155" s="183"/>
      <c r="D155" s="15" t="s">
        <v>22</v>
      </c>
      <c r="E155" s="14">
        <v>0</v>
      </c>
      <c r="F155" s="14">
        <v>0</v>
      </c>
      <c r="G155" s="167"/>
      <c r="H155" s="167"/>
      <c r="I155" s="167"/>
      <c r="J155" s="167"/>
    </row>
    <row r="156" spans="1:10" ht="15.75" customHeight="1">
      <c r="A156" s="186"/>
      <c r="B156" s="242"/>
      <c r="C156" s="173"/>
      <c r="D156" s="15" t="s">
        <v>67</v>
      </c>
      <c r="E156" s="14">
        <v>0</v>
      </c>
      <c r="F156" s="14">
        <v>0</v>
      </c>
      <c r="G156" s="166"/>
      <c r="H156" s="166"/>
      <c r="I156" s="166"/>
      <c r="J156" s="166"/>
    </row>
    <row r="157" spans="1:10" ht="15.75" customHeight="1">
      <c r="A157" s="182" t="s">
        <v>85</v>
      </c>
      <c r="B157" s="242" t="s">
        <v>86</v>
      </c>
      <c r="C157" s="172" t="s">
        <v>23</v>
      </c>
      <c r="D157" s="20" t="s">
        <v>57</v>
      </c>
      <c r="E157" s="21">
        <f>E158+E159+E160+E161</f>
        <v>0</v>
      </c>
      <c r="F157" s="21">
        <f>F158+F159+F160+F161</f>
        <v>0</v>
      </c>
      <c r="G157" s="165" t="s">
        <v>2</v>
      </c>
      <c r="H157" s="165">
        <v>0</v>
      </c>
      <c r="I157" s="165">
        <v>0</v>
      </c>
      <c r="J157" s="165"/>
    </row>
    <row r="158" spans="1:10" ht="15.75" customHeight="1">
      <c r="A158" s="182"/>
      <c r="B158" s="242"/>
      <c r="C158" s="183"/>
      <c r="D158" s="15" t="s">
        <v>20</v>
      </c>
      <c r="E158" s="14">
        <v>0</v>
      </c>
      <c r="F158" s="14">
        <v>0</v>
      </c>
      <c r="G158" s="167"/>
      <c r="H158" s="167"/>
      <c r="I158" s="167"/>
      <c r="J158" s="167"/>
    </row>
    <row r="159" spans="1:10" ht="15.75" customHeight="1">
      <c r="A159" s="182"/>
      <c r="B159" s="242"/>
      <c r="C159" s="183"/>
      <c r="D159" s="15" t="s">
        <v>66</v>
      </c>
      <c r="E159" s="14">
        <v>0</v>
      </c>
      <c r="F159" s="14">
        <v>0</v>
      </c>
      <c r="G159" s="167"/>
      <c r="H159" s="167"/>
      <c r="I159" s="167"/>
      <c r="J159" s="167"/>
    </row>
    <row r="160" spans="1:10" ht="15.75" customHeight="1">
      <c r="A160" s="182"/>
      <c r="B160" s="242"/>
      <c r="C160" s="183"/>
      <c r="D160" s="15" t="s">
        <v>22</v>
      </c>
      <c r="E160" s="14">
        <v>0</v>
      </c>
      <c r="F160" s="14">
        <v>0</v>
      </c>
      <c r="G160" s="167"/>
      <c r="H160" s="167"/>
      <c r="I160" s="167"/>
      <c r="J160" s="167"/>
    </row>
    <row r="161" spans="1:10" ht="15.75" customHeight="1">
      <c r="A161" s="182"/>
      <c r="B161" s="242"/>
      <c r="C161" s="173"/>
      <c r="D161" s="15" t="s">
        <v>67</v>
      </c>
      <c r="E161" s="14">
        <v>0</v>
      </c>
      <c r="F161" s="14">
        <v>0</v>
      </c>
      <c r="G161" s="166"/>
      <c r="H161" s="166"/>
      <c r="I161" s="166"/>
      <c r="J161" s="166"/>
    </row>
    <row r="162" spans="1:10" ht="16.2">
      <c r="A162" s="225" t="s">
        <v>87</v>
      </c>
      <c r="B162" s="246" t="s">
        <v>88</v>
      </c>
      <c r="C162" s="219" t="s">
        <v>23</v>
      </c>
      <c r="D162" s="19" t="s">
        <v>57</v>
      </c>
      <c r="E162" s="13">
        <f>E163+E164+E165+E166</f>
        <v>610644.0199999999</v>
      </c>
      <c r="F162" s="13">
        <f>F163+F164+F165+F166</f>
        <v>600596.03599999996</v>
      </c>
      <c r="G162" s="156" t="s">
        <v>0</v>
      </c>
      <c r="H162" s="156" t="s">
        <v>0</v>
      </c>
      <c r="I162" s="156" t="s">
        <v>0</v>
      </c>
      <c r="J162" s="156" t="s">
        <v>0</v>
      </c>
    </row>
    <row r="163" spans="1:10" ht="41.4">
      <c r="A163" s="225"/>
      <c r="B163" s="246"/>
      <c r="C163" s="220"/>
      <c r="D163" s="1" t="s">
        <v>53</v>
      </c>
      <c r="E163" s="14">
        <f>E168+E183+E178+0.1</f>
        <v>428594.31999999995</v>
      </c>
      <c r="F163" s="14">
        <f>F168+F183+F178</f>
        <v>427810.45099999994</v>
      </c>
      <c r="G163" s="157"/>
      <c r="H163" s="157"/>
      <c r="I163" s="157"/>
      <c r="J163" s="157"/>
    </row>
    <row r="164" spans="1:10" ht="45.75" customHeight="1">
      <c r="A164" s="225"/>
      <c r="B164" s="246"/>
      <c r="C164" s="220"/>
      <c r="D164" s="1" t="s">
        <v>54</v>
      </c>
      <c r="E164" s="14">
        <f>E169+E174+E179</f>
        <v>46438.97</v>
      </c>
      <c r="F164" s="14">
        <f>F169+F174+F179</f>
        <v>43983.097999999998</v>
      </c>
      <c r="G164" s="157"/>
      <c r="H164" s="157"/>
      <c r="I164" s="157"/>
      <c r="J164" s="157"/>
    </row>
    <row r="165" spans="1:10" ht="41.4">
      <c r="A165" s="225"/>
      <c r="B165" s="246"/>
      <c r="C165" s="220"/>
      <c r="D165" s="1" t="s">
        <v>55</v>
      </c>
      <c r="E165" s="14">
        <f>E170+E185+E175+E180</f>
        <v>135610.72999999998</v>
      </c>
      <c r="F165" s="14">
        <f>F170+F185+F175+F180</f>
        <v>128802.48700000004</v>
      </c>
      <c r="G165" s="157"/>
      <c r="H165" s="157"/>
      <c r="I165" s="157"/>
      <c r="J165" s="157"/>
    </row>
    <row r="166" spans="1:10" ht="15.75" customHeight="1">
      <c r="A166" s="225"/>
      <c r="B166" s="246"/>
      <c r="C166" s="221"/>
      <c r="D166" s="15" t="s">
        <v>56</v>
      </c>
      <c r="E166" s="14">
        <f>E171+E186</f>
        <v>0</v>
      </c>
      <c r="F166" s="14">
        <f>F171+F186</f>
        <v>0</v>
      </c>
      <c r="G166" s="158"/>
      <c r="H166" s="158"/>
      <c r="I166" s="158"/>
      <c r="J166" s="158"/>
    </row>
    <row r="167" spans="1:10">
      <c r="A167" s="225"/>
      <c r="B167" s="236" t="s">
        <v>10</v>
      </c>
      <c r="C167" s="216" t="s">
        <v>23</v>
      </c>
      <c r="D167" s="15" t="s">
        <v>57</v>
      </c>
      <c r="E167" s="17">
        <f>E168+E169+E170+E171</f>
        <v>585997.36</v>
      </c>
      <c r="F167" s="17">
        <f>F168+F169+F170+F171</f>
        <v>580305.76899999997</v>
      </c>
      <c r="G167" s="156" t="s">
        <v>0</v>
      </c>
      <c r="H167" s="156" t="s">
        <v>0</v>
      </c>
      <c r="I167" s="156" t="s">
        <v>0</v>
      </c>
      <c r="J167" s="156" t="s">
        <v>0</v>
      </c>
    </row>
    <row r="168" spans="1:10" ht="41.4">
      <c r="A168" s="225"/>
      <c r="B168" s="236"/>
      <c r="C168" s="217"/>
      <c r="D168" s="1" t="s">
        <v>53</v>
      </c>
      <c r="E168" s="14">
        <f>E193+E347+E362+E391+E424+E480</f>
        <v>423785.92</v>
      </c>
      <c r="F168" s="14">
        <f>F193+F347+F362+F391+F424+F480</f>
        <v>423715.93199999997</v>
      </c>
      <c r="G168" s="157"/>
      <c r="H168" s="157"/>
      <c r="I168" s="157"/>
      <c r="J168" s="157"/>
    </row>
    <row r="169" spans="1:10" ht="45" customHeight="1">
      <c r="A169" s="225"/>
      <c r="B169" s="236"/>
      <c r="C169" s="217"/>
      <c r="D169" s="1" t="s">
        <v>54</v>
      </c>
      <c r="E169" s="14">
        <f>E194+E419+E479</f>
        <v>32014.07</v>
      </c>
      <c r="F169" s="14">
        <f>F194+F419+F479</f>
        <v>31699.54</v>
      </c>
      <c r="G169" s="157"/>
      <c r="H169" s="157"/>
      <c r="I169" s="157"/>
      <c r="J169" s="157"/>
    </row>
    <row r="170" spans="1:10" ht="41.4">
      <c r="A170" s="225"/>
      <c r="B170" s="236"/>
      <c r="C170" s="217"/>
      <c r="D170" s="1" t="s">
        <v>55</v>
      </c>
      <c r="E170" s="14">
        <f>E195+E346+E361+E390+E422+E461+E478</f>
        <v>130197.36999999998</v>
      </c>
      <c r="F170" s="14">
        <f>F195+F346+F361+F390+F422+F461+F478-0.1</f>
        <v>124890.29700000004</v>
      </c>
      <c r="G170" s="157"/>
      <c r="H170" s="157"/>
      <c r="I170" s="157"/>
      <c r="J170" s="157"/>
    </row>
    <row r="171" spans="1:10" ht="15.75" customHeight="1">
      <c r="A171" s="225"/>
      <c r="B171" s="236"/>
      <c r="C171" s="218"/>
      <c r="D171" s="15" t="s">
        <v>56</v>
      </c>
      <c r="E171" s="14"/>
      <c r="F171" s="14"/>
      <c r="G171" s="158"/>
      <c r="H171" s="158"/>
      <c r="I171" s="158"/>
      <c r="J171" s="158"/>
    </row>
    <row r="172" spans="1:10">
      <c r="A172" s="225"/>
      <c r="B172" s="236" t="s">
        <v>61</v>
      </c>
      <c r="C172" s="216" t="s">
        <v>23</v>
      </c>
      <c r="D172" s="15" t="s">
        <v>57</v>
      </c>
      <c r="E172" s="17">
        <f>E173+E174+E175+E176</f>
        <v>1495.76</v>
      </c>
      <c r="F172" s="17">
        <f>F173+F174+F175+F176</f>
        <v>1495.75</v>
      </c>
      <c r="G172" s="156" t="s">
        <v>0</v>
      </c>
      <c r="H172" s="156" t="s">
        <v>0</v>
      </c>
      <c r="I172" s="156" t="s">
        <v>0</v>
      </c>
      <c r="J172" s="156" t="s">
        <v>0</v>
      </c>
    </row>
    <row r="173" spans="1:10" ht="41.4">
      <c r="A173" s="225"/>
      <c r="B173" s="236"/>
      <c r="C173" s="217"/>
      <c r="D173" s="1" t="s">
        <v>53</v>
      </c>
      <c r="E173" s="14">
        <v>0</v>
      </c>
      <c r="F173" s="14">
        <v>0</v>
      </c>
      <c r="G173" s="157"/>
      <c r="H173" s="157"/>
      <c r="I173" s="157"/>
      <c r="J173" s="157"/>
    </row>
    <row r="174" spans="1:10" ht="45" customHeight="1">
      <c r="A174" s="225"/>
      <c r="B174" s="236"/>
      <c r="C174" s="217"/>
      <c r="D174" s="1" t="s">
        <v>54</v>
      </c>
      <c r="E174" s="14">
        <f>E199</f>
        <v>0</v>
      </c>
      <c r="F174" s="14">
        <f>F199</f>
        <v>0</v>
      </c>
      <c r="G174" s="157"/>
      <c r="H174" s="157"/>
      <c r="I174" s="157"/>
      <c r="J174" s="157"/>
    </row>
    <row r="175" spans="1:10" ht="41.4">
      <c r="A175" s="225"/>
      <c r="B175" s="236"/>
      <c r="C175" s="217"/>
      <c r="D175" s="1" t="s">
        <v>55</v>
      </c>
      <c r="E175" s="14">
        <f>E462</f>
        <v>1495.76</v>
      </c>
      <c r="F175" s="14">
        <f>F462</f>
        <v>1495.75</v>
      </c>
      <c r="G175" s="157"/>
      <c r="H175" s="157"/>
      <c r="I175" s="157"/>
      <c r="J175" s="157"/>
    </row>
    <row r="176" spans="1:10" ht="15.75" customHeight="1">
      <c r="A176" s="225"/>
      <c r="B176" s="236"/>
      <c r="C176" s="218"/>
      <c r="D176" s="15" t="s">
        <v>56</v>
      </c>
      <c r="E176" s="14"/>
      <c r="F176" s="14"/>
      <c r="G176" s="158"/>
      <c r="H176" s="158"/>
      <c r="I176" s="158"/>
      <c r="J176" s="158"/>
    </row>
    <row r="177" spans="1:10">
      <c r="A177" s="225"/>
      <c r="B177" s="236" t="s">
        <v>70</v>
      </c>
      <c r="C177" s="216" t="s">
        <v>23</v>
      </c>
      <c r="D177" s="15" t="s">
        <v>57</v>
      </c>
      <c r="E177" s="17">
        <f>E178+E179+E180+E181</f>
        <v>23150.799999999999</v>
      </c>
      <c r="F177" s="17">
        <f>F178+F179+F180+F181</f>
        <v>18794.517</v>
      </c>
      <c r="G177" s="156" t="s">
        <v>0</v>
      </c>
      <c r="H177" s="156" t="s">
        <v>0</v>
      </c>
      <c r="I177" s="156" t="s">
        <v>0</v>
      </c>
      <c r="J177" s="156" t="s">
        <v>0</v>
      </c>
    </row>
    <row r="178" spans="1:10" ht="41.4">
      <c r="A178" s="225"/>
      <c r="B178" s="236"/>
      <c r="C178" s="217"/>
      <c r="D178" s="1" t="s">
        <v>53</v>
      </c>
      <c r="E178" s="14">
        <f>E395+E203</f>
        <v>4808.3</v>
      </c>
      <c r="F178" s="14">
        <f>F395+F203</f>
        <v>4094.5189999999998</v>
      </c>
      <c r="G178" s="157"/>
      <c r="H178" s="157"/>
      <c r="I178" s="157"/>
      <c r="J178" s="157"/>
    </row>
    <row r="179" spans="1:10" ht="45" customHeight="1">
      <c r="A179" s="225"/>
      <c r="B179" s="236"/>
      <c r="C179" s="217"/>
      <c r="D179" s="1" t="s">
        <v>54</v>
      </c>
      <c r="E179" s="14">
        <f>E394</f>
        <v>14424.9</v>
      </c>
      <c r="F179" s="14">
        <f>F394</f>
        <v>12283.558000000001</v>
      </c>
      <c r="G179" s="157"/>
      <c r="H179" s="157"/>
      <c r="I179" s="157"/>
      <c r="J179" s="157"/>
    </row>
    <row r="180" spans="1:10" ht="41.4">
      <c r="A180" s="225"/>
      <c r="B180" s="236"/>
      <c r="C180" s="217"/>
      <c r="D180" s="1" t="s">
        <v>55</v>
      </c>
      <c r="E180" s="14">
        <f>E393+E205</f>
        <v>3917.6</v>
      </c>
      <c r="F180" s="14">
        <f>F393+F205</f>
        <v>2416.44</v>
      </c>
      <c r="G180" s="157"/>
      <c r="H180" s="157"/>
      <c r="I180" s="157"/>
      <c r="J180" s="157"/>
    </row>
    <row r="181" spans="1:10" ht="15.75" customHeight="1">
      <c r="A181" s="225"/>
      <c r="B181" s="236"/>
      <c r="C181" s="218"/>
      <c r="D181" s="15" t="s">
        <v>56</v>
      </c>
      <c r="E181" s="14"/>
      <c r="F181" s="14"/>
      <c r="G181" s="158"/>
      <c r="H181" s="158"/>
      <c r="I181" s="158"/>
      <c r="J181" s="158"/>
    </row>
    <row r="182" spans="1:10">
      <c r="A182" s="225"/>
      <c r="B182" s="236" t="s">
        <v>89</v>
      </c>
      <c r="C182" s="216" t="s">
        <v>23</v>
      </c>
      <c r="D182" s="15" t="s">
        <v>57</v>
      </c>
      <c r="E182" s="17">
        <f>E183+E184+E185+E186</f>
        <v>0</v>
      </c>
      <c r="F182" s="17">
        <f>F183+F184+F185+F186</f>
        <v>0</v>
      </c>
      <c r="G182" s="156" t="s">
        <v>0</v>
      </c>
      <c r="H182" s="156" t="s">
        <v>0</v>
      </c>
      <c r="I182" s="156" t="s">
        <v>0</v>
      </c>
      <c r="J182" s="156" t="s">
        <v>0</v>
      </c>
    </row>
    <row r="183" spans="1:10" ht="41.4">
      <c r="A183" s="225"/>
      <c r="B183" s="236"/>
      <c r="C183" s="217"/>
      <c r="D183" s="1" t="s">
        <v>53</v>
      </c>
      <c r="E183" s="14">
        <f>E198+E365+E398+E438+E427</f>
        <v>0</v>
      </c>
      <c r="F183" s="14">
        <f>F198+F365+F398+F438+F427</f>
        <v>0</v>
      </c>
      <c r="G183" s="157"/>
      <c r="H183" s="157"/>
      <c r="I183" s="157"/>
      <c r="J183" s="157"/>
    </row>
    <row r="184" spans="1:10" ht="45" customHeight="1">
      <c r="A184" s="225"/>
      <c r="B184" s="236"/>
      <c r="C184" s="217"/>
      <c r="D184" s="1" t="s">
        <v>54</v>
      </c>
      <c r="E184" s="14">
        <f>E199</f>
        <v>0</v>
      </c>
      <c r="F184" s="14">
        <f>F199</f>
        <v>0</v>
      </c>
      <c r="G184" s="157"/>
      <c r="H184" s="157"/>
      <c r="I184" s="157"/>
      <c r="J184" s="157"/>
    </row>
    <row r="185" spans="1:10" ht="41.4">
      <c r="A185" s="225"/>
      <c r="B185" s="236"/>
      <c r="C185" s="217"/>
      <c r="D185" s="1" t="s">
        <v>55</v>
      </c>
      <c r="E185" s="14">
        <f>E200+E364+E397+E426</f>
        <v>0</v>
      </c>
      <c r="F185" s="14">
        <f>F200+F364+F397+F426</f>
        <v>0</v>
      </c>
      <c r="G185" s="157"/>
      <c r="H185" s="157"/>
      <c r="I185" s="157"/>
      <c r="J185" s="157"/>
    </row>
    <row r="186" spans="1:10" ht="15.75" customHeight="1">
      <c r="A186" s="225"/>
      <c r="B186" s="236"/>
      <c r="C186" s="218"/>
      <c r="D186" s="15" t="s">
        <v>56</v>
      </c>
      <c r="E186" s="14"/>
      <c r="F186" s="14"/>
      <c r="G186" s="158"/>
      <c r="H186" s="158"/>
      <c r="I186" s="158"/>
      <c r="J186" s="158"/>
    </row>
    <row r="187" spans="1:10" ht="15.75" customHeight="1">
      <c r="A187" s="231" t="s">
        <v>90</v>
      </c>
      <c r="B187" s="246" t="s">
        <v>88</v>
      </c>
      <c r="C187" s="219" t="s">
        <v>23</v>
      </c>
      <c r="D187" s="15" t="s">
        <v>57</v>
      </c>
      <c r="E187" s="17">
        <f>E188+E189+E190+E191</f>
        <v>536050.59</v>
      </c>
      <c r="F187" s="17">
        <f>F188+F189+F190+F191</f>
        <v>530095.59400000004</v>
      </c>
      <c r="G187" s="156" t="s">
        <v>0</v>
      </c>
      <c r="H187" s="156" t="s">
        <v>0</v>
      </c>
      <c r="I187" s="156" t="s">
        <v>0</v>
      </c>
      <c r="J187" s="156" t="s">
        <v>0</v>
      </c>
    </row>
    <row r="188" spans="1:10" ht="15.75" customHeight="1">
      <c r="A188" s="232"/>
      <c r="B188" s="246"/>
      <c r="C188" s="220"/>
      <c r="D188" s="15" t="s">
        <v>20</v>
      </c>
      <c r="E188" s="14">
        <f>E193+E198+E203</f>
        <v>409430.32</v>
      </c>
      <c r="F188" s="14">
        <f>F193+F198+F203</f>
        <v>409430.348</v>
      </c>
      <c r="G188" s="157"/>
      <c r="H188" s="157"/>
      <c r="I188" s="157"/>
      <c r="J188" s="157"/>
    </row>
    <row r="189" spans="1:10" ht="15.75" customHeight="1">
      <c r="A189" s="232"/>
      <c r="B189" s="246"/>
      <c r="C189" s="220"/>
      <c r="D189" s="15" t="s">
        <v>66</v>
      </c>
      <c r="E189" s="14">
        <f>E194+E199</f>
        <v>22788.07</v>
      </c>
      <c r="F189" s="14">
        <f>F194+F199</f>
        <v>22550.67</v>
      </c>
      <c r="G189" s="157"/>
      <c r="H189" s="157"/>
      <c r="I189" s="157"/>
      <c r="J189" s="157"/>
    </row>
    <row r="190" spans="1:10" ht="15.75" customHeight="1">
      <c r="A190" s="232"/>
      <c r="B190" s="246"/>
      <c r="C190" s="220"/>
      <c r="D190" s="15" t="s">
        <v>22</v>
      </c>
      <c r="E190" s="14">
        <f>E195+E200+E205</f>
        <v>103832.2</v>
      </c>
      <c r="F190" s="14">
        <f>F195+F200+F205</f>
        <v>98114.57600000003</v>
      </c>
      <c r="G190" s="157"/>
      <c r="H190" s="157"/>
      <c r="I190" s="157"/>
      <c r="J190" s="157"/>
    </row>
    <row r="191" spans="1:10" ht="15.75" customHeight="1">
      <c r="A191" s="232"/>
      <c r="B191" s="246"/>
      <c r="C191" s="221"/>
      <c r="D191" s="15" t="s">
        <v>67</v>
      </c>
      <c r="E191" s="14">
        <f>E196+E201</f>
        <v>0</v>
      </c>
      <c r="F191" s="14">
        <f>F196+F201</f>
        <v>0</v>
      </c>
      <c r="G191" s="157"/>
      <c r="H191" s="157"/>
      <c r="I191" s="157"/>
      <c r="J191" s="157"/>
    </row>
    <row r="192" spans="1:10">
      <c r="A192" s="232"/>
      <c r="B192" s="247" t="s">
        <v>91</v>
      </c>
      <c r="C192" s="165" t="s">
        <v>23</v>
      </c>
      <c r="D192" s="15" t="s">
        <v>57</v>
      </c>
      <c r="E192" s="14">
        <f>E193+E194+E195+E196</f>
        <v>534269.99</v>
      </c>
      <c r="F192" s="14">
        <f>F193+F194+F195+F196</f>
        <v>529498.93400000001</v>
      </c>
      <c r="G192" s="157"/>
      <c r="H192" s="157"/>
      <c r="I192" s="157"/>
      <c r="J192" s="157"/>
    </row>
    <row r="193" spans="1:10">
      <c r="A193" s="232"/>
      <c r="B193" s="247"/>
      <c r="C193" s="167"/>
      <c r="D193" s="15" t="s">
        <v>20</v>
      </c>
      <c r="E193" s="14">
        <f>E214+E225+E238+E247+E256+E268+E274+E280+E289+E298+E321+E310+E336+E344</f>
        <v>409430.32</v>
      </c>
      <c r="F193" s="14">
        <f>F214+F225+F238+F247+F256+F268+F274+F280+F289+F298+F321+F310+F336+F344</f>
        <v>409430.348</v>
      </c>
      <c r="G193" s="157"/>
      <c r="H193" s="157"/>
      <c r="I193" s="157"/>
      <c r="J193" s="157"/>
    </row>
    <row r="194" spans="1:10">
      <c r="A194" s="232"/>
      <c r="B194" s="247"/>
      <c r="C194" s="167"/>
      <c r="D194" s="15" t="s">
        <v>66</v>
      </c>
      <c r="E194" s="14">
        <f>E213+E224</f>
        <v>22788.07</v>
      </c>
      <c r="F194" s="14">
        <f>F213+F224</f>
        <v>22550.67</v>
      </c>
      <c r="G194" s="157"/>
      <c r="H194" s="157"/>
      <c r="I194" s="157"/>
      <c r="J194" s="157"/>
    </row>
    <row r="195" spans="1:10">
      <c r="A195" s="232"/>
      <c r="B195" s="247"/>
      <c r="C195" s="167"/>
      <c r="D195" s="15" t="s">
        <v>22</v>
      </c>
      <c r="E195" s="14">
        <f>E212+E223+E231+E237+E246+E255+E267+E273+E279+E288+E297+E319+E327+E309+E334+E342</f>
        <v>102051.59999999999</v>
      </c>
      <c r="F195" s="14">
        <f>F212+F223+F231+F237+F246+F255+F267+F273+F279+F288+F297+F319+F327+F309+F334+F342</f>
        <v>97517.916000000027</v>
      </c>
      <c r="G195" s="157"/>
      <c r="H195" s="157"/>
      <c r="I195" s="157"/>
      <c r="J195" s="157"/>
    </row>
    <row r="196" spans="1:10">
      <c r="A196" s="232"/>
      <c r="B196" s="247"/>
      <c r="C196" s="166"/>
      <c r="D196" s="15" t="s">
        <v>67</v>
      </c>
      <c r="E196" s="14">
        <v>0</v>
      </c>
      <c r="F196" s="14">
        <v>0</v>
      </c>
      <c r="G196" s="157"/>
      <c r="H196" s="157"/>
      <c r="I196" s="157"/>
      <c r="J196" s="157"/>
    </row>
    <row r="197" spans="1:10" ht="15.75" customHeight="1">
      <c r="A197" s="232"/>
      <c r="B197" s="181" t="s">
        <v>92</v>
      </c>
      <c r="C197" s="172" t="s">
        <v>23</v>
      </c>
      <c r="D197" s="15" t="s">
        <v>57</v>
      </c>
      <c r="E197" s="14">
        <f>E198+E199+E200+E201</f>
        <v>0</v>
      </c>
      <c r="F197" s="14">
        <f>F198+F199+F200+F201</f>
        <v>0</v>
      </c>
      <c r="G197" s="157"/>
      <c r="H197" s="157"/>
      <c r="I197" s="157"/>
      <c r="J197" s="157"/>
    </row>
    <row r="198" spans="1:10" ht="15.75" customHeight="1">
      <c r="A198" s="232"/>
      <c r="B198" s="181"/>
      <c r="C198" s="183"/>
      <c r="D198" s="15" t="s">
        <v>20</v>
      </c>
      <c r="E198" s="14">
        <f>E217+E228+E241+E250+E259+E271+E283+E292+E304+E325</f>
        <v>0</v>
      </c>
      <c r="F198" s="14">
        <f>F217+F228+F241+F250+F259+F271+F283+F292+F304+F325</f>
        <v>0</v>
      </c>
      <c r="G198" s="157"/>
      <c r="H198" s="157"/>
      <c r="I198" s="157"/>
      <c r="J198" s="157"/>
    </row>
    <row r="199" spans="1:10" ht="15.75" customHeight="1">
      <c r="A199" s="232"/>
      <c r="B199" s="181"/>
      <c r="C199" s="183"/>
      <c r="D199" s="15" t="s">
        <v>66</v>
      </c>
      <c r="E199" s="14">
        <f>E324</f>
        <v>0</v>
      </c>
      <c r="F199" s="14">
        <f>F324</f>
        <v>0</v>
      </c>
      <c r="G199" s="157"/>
      <c r="H199" s="157"/>
      <c r="I199" s="157"/>
      <c r="J199" s="157"/>
    </row>
    <row r="200" spans="1:10" ht="15.75" customHeight="1">
      <c r="A200" s="232"/>
      <c r="B200" s="181"/>
      <c r="C200" s="183"/>
      <c r="D200" s="15" t="s">
        <v>22</v>
      </c>
      <c r="E200" s="14">
        <f>E216+E227+E232+E240+E249+E258+E270+E282+E291++E303+E323</f>
        <v>0</v>
      </c>
      <c r="F200" s="14">
        <f>F216+F227+F232+F240+F249+F258+F270+F282+F291++F303+F323</f>
        <v>0</v>
      </c>
      <c r="G200" s="157"/>
      <c r="H200" s="157"/>
      <c r="I200" s="157"/>
      <c r="J200" s="157"/>
    </row>
    <row r="201" spans="1:10" ht="15.75" customHeight="1">
      <c r="A201" s="232"/>
      <c r="B201" s="181"/>
      <c r="C201" s="173"/>
      <c r="D201" s="15" t="s">
        <v>67</v>
      </c>
      <c r="E201" s="14">
        <v>0</v>
      </c>
      <c r="F201" s="14">
        <v>0</v>
      </c>
      <c r="G201" s="157"/>
      <c r="H201" s="157"/>
      <c r="I201" s="157"/>
      <c r="J201" s="157"/>
    </row>
    <row r="202" spans="1:10" ht="15.75" customHeight="1">
      <c r="A202" s="232"/>
      <c r="B202" s="181" t="s">
        <v>169</v>
      </c>
      <c r="C202" s="172" t="s">
        <v>23</v>
      </c>
      <c r="D202" s="15" t="s">
        <v>57</v>
      </c>
      <c r="E202" s="14">
        <f>E203+E204+E205+E206</f>
        <v>1780.6</v>
      </c>
      <c r="F202" s="14">
        <f>F203+F204+F205+F206</f>
        <v>596.66</v>
      </c>
      <c r="G202" s="157"/>
      <c r="H202" s="157"/>
      <c r="I202" s="157"/>
      <c r="J202" s="157"/>
    </row>
    <row r="203" spans="1:10" ht="15.75" customHeight="1">
      <c r="A203" s="232"/>
      <c r="B203" s="181"/>
      <c r="C203" s="183"/>
      <c r="D203" s="15" t="s">
        <v>20</v>
      </c>
      <c r="E203" s="14">
        <f>E301+E313</f>
        <v>0</v>
      </c>
      <c r="F203" s="14">
        <f>F301+F313</f>
        <v>0</v>
      </c>
      <c r="G203" s="157"/>
      <c r="H203" s="157"/>
      <c r="I203" s="157"/>
      <c r="J203" s="157"/>
    </row>
    <row r="204" spans="1:10" ht="15.75" customHeight="1">
      <c r="A204" s="232"/>
      <c r="B204" s="181"/>
      <c r="C204" s="183"/>
      <c r="D204" s="15" t="s">
        <v>66</v>
      </c>
      <c r="E204" s="14">
        <f>E345</f>
        <v>0</v>
      </c>
      <c r="F204" s="14">
        <f>F345</f>
        <v>0</v>
      </c>
      <c r="G204" s="157"/>
      <c r="H204" s="157"/>
      <c r="I204" s="157"/>
      <c r="J204" s="157"/>
    </row>
    <row r="205" spans="1:10" ht="15.75" customHeight="1">
      <c r="A205" s="232"/>
      <c r="B205" s="181"/>
      <c r="C205" s="183"/>
      <c r="D205" s="15" t="s">
        <v>22</v>
      </c>
      <c r="E205" s="14">
        <f>E261</f>
        <v>1780.6</v>
      </c>
      <c r="F205" s="14">
        <f>F261</f>
        <v>596.66</v>
      </c>
      <c r="G205" s="157"/>
      <c r="H205" s="157"/>
      <c r="I205" s="157"/>
      <c r="J205" s="157"/>
    </row>
    <row r="206" spans="1:10" ht="15.75" customHeight="1">
      <c r="A206" s="233"/>
      <c r="B206" s="181"/>
      <c r="C206" s="173"/>
      <c r="D206" s="15" t="s">
        <v>67</v>
      </c>
      <c r="E206" s="14">
        <v>0</v>
      </c>
      <c r="F206" s="14">
        <v>0</v>
      </c>
      <c r="G206" s="158"/>
      <c r="H206" s="158"/>
      <c r="I206" s="158"/>
      <c r="J206" s="158"/>
    </row>
    <row r="207" spans="1:10" ht="15.75" customHeight="1">
      <c r="A207" s="240" t="s">
        <v>93</v>
      </c>
      <c r="B207" s="226" t="s">
        <v>63</v>
      </c>
      <c r="C207" s="162" t="s">
        <v>23</v>
      </c>
      <c r="D207" s="15" t="s">
        <v>57</v>
      </c>
      <c r="E207" s="17">
        <f>E208+E210+E209</f>
        <v>342504.6</v>
      </c>
      <c r="F207" s="17">
        <f>F208+F210+F209</f>
        <v>341820.35399999993</v>
      </c>
      <c r="G207" s="165" t="s">
        <v>2</v>
      </c>
      <c r="H207" s="156">
        <v>15</v>
      </c>
      <c r="I207" s="156">
        <v>15</v>
      </c>
      <c r="J207" s="165" t="s">
        <v>376</v>
      </c>
    </row>
    <row r="208" spans="1:10" ht="15.75" customHeight="1">
      <c r="A208" s="240"/>
      <c r="B208" s="226"/>
      <c r="C208" s="163"/>
      <c r="D208" s="15" t="s">
        <v>22</v>
      </c>
      <c r="E208" s="14">
        <f>E212+E216</f>
        <v>13894.6</v>
      </c>
      <c r="F208" s="14">
        <f>F212+F216</f>
        <v>13378.176000000001</v>
      </c>
      <c r="G208" s="167"/>
      <c r="H208" s="157"/>
      <c r="I208" s="157"/>
      <c r="J208" s="167"/>
    </row>
    <row r="209" spans="1:10" ht="15.75" customHeight="1">
      <c r="A209" s="240"/>
      <c r="B209" s="226"/>
      <c r="C209" s="163"/>
      <c r="D209" s="15" t="s">
        <v>66</v>
      </c>
      <c r="E209" s="14">
        <f>E213</f>
        <v>17502.400000000001</v>
      </c>
      <c r="F209" s="14">
        <f>F213</f>
        <v>17334.55</v>
      </c>
      <c r="G209" s="167"/>
      <c r="H209" s="157"/>
      <c r="I209" s="157"/>
      <c r="J209" s="167"/>
    </row>
    <row r="210" spans="1:10" ht="15.6" customHeight="1">
      <c r="A210" s="240"/>
      <c r="B210" s="226"/>
      <c r="C210" s="163"/>
      <c r="D210" s="15" t="s">
        <v>20</v>
      </c>
      <c r="E210" s="14">
        <f>E214+E217</f>
        <v>311107.59999999998</v>
      </c>
      <c r="F210" s="14">
        <f>F214+F217</f>
        <v>311107.62799999997</v>
      </c>
      <c r="G210" s="167"/>
      <c r="H210" s="157"/>
      <c r="I210" s="157"/>
      <c r="J210" s="167"/>
    </row>
    <row r="211" spans="1:10" ht="15.75" customHeight="1">
      <c r="A211" s="240"/>
      <c r="B211" s="181" t="s">
        <v>7</v>
      </c>
      <c r="C211" s="163"/>
      <c r="D211" s="15" t="s">
        <v>57</v>
      </c>
      <c r="E211" s="14">
        <f>E212+E214+E213</f>
        <v>342504.6</v>
      </c>
      <c r="F211" s="14">
        <f>F212+F214+F213</f>
        <v>341820.35399999993</v>
      </c>
      <c r="G211" s="167"/>
      <c r="H211" s="157"/>
      <c r="I211" s="157"/>
      <c r="J211" s="167"/>
    </row>
    <row r="212" spans="1:10" ht="15.75" customHeight="1">
      <c r="A212" s="240"/>
      <c r="B212" s="257"/>
      <c r="C212" s="163"/>
      <c r="D212" s="15" t="s">
        <v>22</v>
      </c>
      <c r="E212" s="14">
        <v>13894.6</v>
      </c>
      <c r="F212" s="14">
        <f>13310.52+67.656</f>
        <v>13378.176000000001</v>
      </c>
      <c r="G212" s="167"/>
      <c r="H212" s="157"/>
      <c r="I212" s="157"/>
      <c r="J212" s="167"/>
    </row>
    <row r="213" spans="1:10" ht="15.75" customHeight="1">
      <c r="A213" s="240"/>
      <c r="B213" s="257"/>
      <c r="C213" s="163"/>
      <c r="D213" s="15" t="s">
        <v>66</v>
      </c>
      <c r="E213" s="14">
        <v>17502.400000000001</v>
      </c>
      <c r="F213" s="14">
        <v>17334.55</v>
      </c>
      <c r="G213" s="167"/>
      <c r="H213" s="157"/>
      <c r="I213" s="157"/>
      <c r="J213" s="167"/>
    </row>
    <row r="214" spans="1:10" ht="15.75" customHeight="1">
      <c r="A214" s="240"/>
      <c r="B214" s="257"/>
      <c r="C214" s="163"/>
      <c r="D214" s="15" t="s">
        <v>20</v>
      </c>
      <c r="E214" s="14">
        <v>311107.59999999998</v>
      </c>
      <c r="F214" s="14">
        <f>308707.638+2399.99</f>
        <v>311107.62799999997</v>
      </c>
      <c r="G214" s="167"/>
      <c r="H214" s="157"/>
      <c r="I214" s="157"/>
      <c r="J214" s="167"/>
    </row>
    <row r="215" spans="1:10" ht="15.75" customHeight="1">
      <c r="A215" s="240"/>
      <c r="B215" s="181" t="s">
        <v>92</v>
      </c>
      <c r="C215" s="163"/>
      <c r="D215" s="15" t="s">
        <v>57</v>
      </c>
      <c r="E215" s="14">
        <f>E216+E217</f>
        <v>0</v>
      </c>
      <c r="F215" s="14">
        <f>F216+F217</f>
        <v>0</v>
      </c>
      <c r="G215" s="167"/>
      <c r="H215" s="157"/>
      <c r="I215" s="157"/>
      <c r="J215" s="167"/>
    </row>
    <row r="216" spans="1:10" ht="15.75" customHeight="1">
      <c r="A216" s="240"/>
      <c r="B216" s="181"/>
      <c r="C216" s="163"/>
      <c r="D216" s="15" t="s">
        <v>22</v>
      </c>
      <c r="E216" s="14">
        <v>0</v>
      </c>
      <c r="F216" s="14">
        <v>0</v>
      </c>
      <c r="G216" s="167"/>
      <c r="H216" s="157"/>
      <c r="I216" s="157"/>
      <c r="J216" s="167"/>
    </row>
    <row r="217" spans="1:10" ht="15.75" customHeight="1">
      <c r="A217" s="240"/>
      <c r="B217" s="181"/>
      <c r="C217" s="164"/>
      <c r="D217" s="15" t="s">
        <v>20</v>
      </c>
      <c r="E217" s="14">
        <v>0</v>
      </c>
      <c r="F217" s="14">
        <v>0</v>
      </c>
      <c r="G217" s="167"/>
      <c r="H217" s="158"/>
      <c r="I217" s="158"/>
      <c r="J217" s="167"/>
    </row>
    <row r="218" spans="1:10" ht="15.75" customHeight="1">
      <c r="A218" s="182" t="s">
        <v>94</v>
      </c>
      <c r="B218" s="226" t="s">
        <v>63</v>
      </c>
      <c r="C218" s="162" t="s">
        <v>23</v>
      </c>
      <c r="D218" s="15" t="s">
        <v>57</v>
      </c>
      <c r="E218" s="17">
        <f>E219+E221+E220</f>
        <v>102880.12</v>
      </c>
      <c r="F218" s="17">
        <f>F219+F221+F220</f>
        <v>102712.88</v>
      </c>
      <c r="G218" s="167"/>
      <c r="H218" s="156">
        <v>15</v>
      </c>
      <c r="I218" s="156">
        <v>15</v>
      </c>
      <c r="J218" s="167"/>
    </row>
    <row r="219" spans="1:10" ht="15.75" customHeight="1">
      <c r="A219" s="182"/>
      <c r="B219" s="226"/>
      <c r="C219" s="163"/>
      <c r="D219" s="15" t="s">
        <v>22</v>
      </c>
      <c r="E219" s="14">
        <f>E223+E227</f>
        <v>4097.67</v>
      </c>
      <c r="F219" s="14">
        <f>F223+F227</f>
        <v>4000</v>
      </c>
      <c r="G219" s="167"/>
      <c r="H219" s="157"/>
      <c r="I219" s="157"/>
      <c r="J219" s="167"/>
    </row>
    <row r="220" spans="1:10" ht="15.75" customHeight="1">
      <c r="A220" s="182"/>
      <c r="B220" s="226"/>
      <c r="C220" s="163"/>
      <c r="D220" s="15" t="s">
        <v>66</v>
      </c>
      <c r="E220" s="14">
        <f>E224</f>
        <v>5285.67</v>
      </c>
      <c r="F220" s="14">
        <f>F224</f>
        <v>5216.12</v>
      </c>
      <c r="G220" s="167"/>
      <c r="H220" s="157"/>
      <c r="I220" s="157"/>
      <c r="J220" s="167"/>
    </row>
    <row r="221" spans="1:10" ht="15.75" customHeight="1">
      <c r="A221" s="182"/>
      <c r="B221" s="226"/>
      <c r="C221" s="163"/>
      <c r="D221" s="15" t="s">
        <v>20</v>
      </c>
      <c r="E221" s="14">
        <f>E225+E228</f>
        <v>93496.78</v>
      </c>
      <c r="F221" s="14">
        <f>F225+F228</f>
        <v>93496.760000000009</v>
      </c>
      <c r="G221" s="167"/>
      <c r="H221" s="157"/>
      <c r="I221" s="157"/>
      <c r="J221" s="167"/>
    </row>
    <row r="222" spans="1:10" ht="15.75" customHeight="1">
      <c r="A222" s="182"/>
      <c r="B222" s="181" t="s">
        <v>7</v>
      </c>
      <c r="C222" s="163"/>
      <c r="D222" s="15" t="s">
        <v>57</v>
      </c>
      <c r="E222" s="14">
        <f>E223+E225+E224</f>
        <v>102880.12</v>
      </c>
      <c r="F222" s="14">
        <f>F223+F225+F224</f>
        <v>102712.88</v>
      </c>
      <c r="G222" s="167"/>
      <c r="H222" s="157"/>
      <c r="I222" s="157"/>
      <c r="J222" s="167"/>
    </row>
    <row r="223" spans="1:10" ht="15.75" customHeight="1">
      <c r="A223" s="182"/>
      <c r="B223" s="257"/>
      <c r="C223" s="163"/>
      <c r="D223" s="15" t="s">
        <v>22</v>
      </c>
      <c r="E223" s="14">
        <v>4097.67</v>
      </c>
      <c r="F223" s="14">
        <v>4000</v>
      </c>
      <c r="G223" s="167"/>
      <c r="H223" s="157"/>
      <c r="I223" s="157"/>
      <c r="J223" s="167"/>
    </row>
    <row r="224" spans="1:10" ht="15.75" customHeight="1">
      <c r="A224" s="182"/>
      <c r="B224" s="257"/>
      <c r="C224" s="163"/>
      <c r="D224" s="15" t="s">
        <v>66</v>
      </c>
      <c r="E224" s="14">
        <v>5285.67</v>
      </c>
      <c r="F224" s="14">
        <v>5216.12</v>
      </c>
      <c r="G224" s="167"/>
      <c r="H224" s="157"/>
      <c r="I224" s="157"/>
      <c r="J224" s="167"/>
    </row>
    <row r="225" spans="1:10" ht="15.75" customHeight="1">
      <c r="A225" s="182"/>
      <c r="B225" s="257"/>
      <c r="C225" s="163"/>
      <c r="D225" s="15" t="s">
        <v>20</v>
      </c>
      <c r="E225" s="14">
        <v>93496.78</v>
      </c>
      <c r="F225" s="14">
        <f>92771.96+724.8</f>
        <v>93496.760000000009</v>
      </c>
      <c r="G225" s="167"/>
      <c r="H225" s="157"/>
      <c r="I225" s="157"/>
      <c r="J225" s="167"/>
    </row>
    <row r="226" spans="1:10" ht="15.75" customHeight="1">
      <c r="A226" s="182"/>
      <c r="B226" s="181" t="s">
        <v>92</v>
      </c>
      <c r="C226" s="163"/>
      <c r="D226" s="15" t="s">
        <v>57</v>
      </c>
      <c r="E226" s="14">
        <f>E227+E228</f>
        <v>0</v>
      </c>
      <c r="F226" s="14">
        <f>F227+F228</f>
        <v>0</v>
      </c>
      <c r="G226" s="167"/>
      <c r="H226" s="157"/>
      <c r="I226" s="157"/>
      <c r="J226" s="167"/>
    </row>
    <row r="227" spans="1:10" ht="15.75" customHeight="1">
      <c r="A227" s="182"/>
      <c r="B227" s="181"/>
      <c r="C227" s="163"/>
      <c r="D227" s="15" t="s">
        <v>22</v>
      </c>
      <c r="E227" s="14">
        <v>0</v>
      </c>
      <c r="F227" s="14">
        <v>0</v>
      </c>
      <c r="G227" s="167"/>
      <c r="H227" s="157"/>
      <c r="I227" s="157"/>
      <c r="J227" s="167"/>
    </row>
    <row r="228" spans="1:10" ht="15.75" customHeight="1">
      <c r="A228" s="182"/>
      <c r="B228" s="181"/>
      <c r="C228" s="164"/>
      <c r="D228" s="15" t="s">
        <v>20</v>
      </c>
      <c r="E228" s="14">
        <v>0</v>
      </c>
      <c r="F228" s="14">
        <v>0</v>
      </c>
      <c r="G228" s="167"/>
      <c r="H228" s="158"/>
      <c r="I228" s="158"/>
      <c r="J228" s="166"/>
    </row>
    <row r="229" spans="1:10" ht="15.75" customHeight="1">
      <c r="A229" s="182" t="s">
        <v>95</v>
      </c>
      <c r="B229" s="226" t="s">
        <v>63</v>
      </c>
      <c r="C229" s="162" t="s">
        <v>23</v>
      </c>
      <c r="D229" s="15" t="s">
        <v>57</v>
      </c>
      <c r="E229" s="17">
        <f>E230</f>
        <v>4937</v>
      </c>
      <c r="F229" s="17">
        <f>F230</f>
        <v>4668.12</v>
      </c>
      <c r="G229" s="167"/>
      <c r="H229" s="156">
        <v>15</v>
      </c>
      <c r="I229" s="156">
        <v>15</v>
      </c>
      <c r="J229" s="165" t="s">
        <v>377</v>
      </c>
    </row>
    <row r="230" spans="1:10" ht="15.75" customHeight="1">
      <c r="A230" s="182"/>
      <c r="B230" s="226"/>
      <c r="C230" s="163"/>
      <c r="D230" s="15" t="s">
        <v>22</v>
      </c>
      <c r="E230" s="14">
        <f>E231+E232</f>
        <v>4937</v>
      </c>
      <c r="F230" s="14">
        <f>F231+F232</f>
        <v>4668.12</v>
      </c>
      <c r="G230" s="167"/>
      <c r="H230" s="157"/>
      <c r="I230" s="157"/>
      <c r="J230" s="167"/>
    </row>
    <row r="231" spans="1:10" ht="66" customHeight="1">
      <c r="A231" s="182"/>
      <c r="B231" s="22" t="s">
        <v>8</v>
      </c>
      <c r="C231" s="163"/>
      <c r="D231" s="15" t="s">
        <v>22</v>
      </c>
      <c r="E231" s="14">
        <v>4937</v>
      </c>
      <c r="F231" s="14">
        <v>4668.12</v>
      </c>
      <c r="G231" s="167"/>
      <c r="H231" s="157"/>
      <c r="I231" s="157"/>
      <c r="J231" s="167"/>
    </row>
    <row r="232" spans="1:10" ht="31.2">
      <c r="A232" s="182"/>
      <c r="B232" s="22" t="s">
        <v>92</v>
      </c>
      <c r="C232" s="164"/>
      <c r="D232" s="15" t="s">
        <v>22</v>
      </c>
      <c r="E232" s="14">
        <v>0</v>
      </c>
      <c r="F232" s="14">
        <v>0</v>
      </c>
      <c r="G232" s="166"/>
      <c r="H232" s="158"/>
      <c r="I232" s="158"/>
      <c r="J232" s="166"/>
    </row>
    <row r="233" spans="1:10" ht="15.75" customHeight="1">
      <c r="A233" s="240" t="s">
        <v>96</v>
      </c>
      <c r="B233" s="226" t="s">
        <v>63</v>
      </c>
      <c r="C233" s="162" t="s">
        <v>23</v>
      </c>
      <c r="D233" s="15" t="s">
        <v>57</v>
      </c>
      <c r="E233" s="17">
        <f>E234+E235</f>
        <v>789.3</v>
      </c>
      <c r="F233" s="17">
        <f>F234+F235</f>
        <v>374.26</v>
      </c>
      <c r="G233" s="165" t="s">
        <v>2</v>
      </c>
      <c r="H233" s="156">
        <v>15</v>
      </c>
      <c r="I233" s="156">
        <v>15</v>
      </c>
      <c r="J233" s="165" t="s">
        <v>378</v>
      </c>
    </row>
    <row r="234" spans="1:10" ht="15.75" customHeight="1">
      <c r="A234" s="240"/>
      <c r="B234" s="226"/>
      <c r="C234" s="163"/>
      <c r="D234" s="15" t="s">
        <v>22</v>
      </c>
      <c r="E234" s="14">
        <f>E237+E240</f>
        <v>789.3</v>
      </c>
      <c r="F234" s="14">
        <f>F237+F240</f>
        <v>374.26</v>
      </c>
      <c r="G234" s="167"/>
      <c r="H234" s="157"/>
      <c r="I234" s="157"/>
      <c r="J234" s="167"/>
    </row>
    <row r="235" spans="1:10" ht="15.75" customHeight="1">
      <c r="A235" s="240"/>
      <c r="B235" s="226"/>
      <c r="C235" s="163"/>
      <c r="D235" s="15" t="s">
        <v>20</v>
      </c>
      <c r="E235" s="14">
        <f>E238+E241</f>
        <v>0</v>
      </c>
      <c r="F235" s="14">
        <f>F238+F241</f>
        <v>0</v>
      </c>
      <c r="G235" s="167"/>
      <c r="H235" s="157"/>
      <c r="I235" s="157"/>
      <c r="J235" s="167"/>
    </row>
    <row r="236" spans="1:10" ht="15.75" customHeight="1">
      <c r="A236" s="240"/>
      <c r="B236" s="181" t="s">
        <v>8</v>
      </c>
      <c r="C236" s="163"/>
      <c r="D236" s="15" t="s">
        <v>57</v>
      </c>
      <c r="E236" s="14">
        <f>E237+E238</f>
        <v>789.3</v>
      </c>
      <c r="F236" s="14">
        <f>F237+F238</f>
        <v>374.26</v>
      </c>
      <c r="G236" s="167"/>
      <c r="H236" s="157"/>
      <c r="I236" s="157"/>
      <c r="J236" s="167"/>
    </row>
    <row r="237" spans="1:10" ht="15.75" customHeight="1">
      <c r="A237" s="240"/>
      <c r="B237" s="181"/>
      <c r="C237" s="163"/>
      <c r="D237" s="15" t="s">
        <v>22</v>
      </c>
      <c r="E237" s="14">
        <v>789.3</v>
      </c>
      <c r="F237" s="14">
        <v>374.26</v>
      </c>
      <c r="G237" s="167"/>
      <c r="H237" s="157"/>
      <c r="I237" s="157"/>
      <c r="J237" s="167"/>
    </row>
    <row r="238" spans="1:10" ht="15.75" customHeight="1">
      <c r="A238" s="240"/>
      <c r="B238" s="181"/>
      <c r="C238" s="163"/>
      <c r="D238" s="15" t="s">
        <v>20</v>
      </c>
      <c r="E238" s="14">
        <v>0</v>
      </c>
      <c r="F238" s="14">
        <v>0</v>
      </c>
      <c r="G238" s="167"/>
      <c r="H238" s="157"/>
      <c r="I238" s="157"/>
      <c r="J238" s="167"/>
    </row>
    <row r="239" spans="1:10" ht="15.75" customHeight="1">
      <c r="A239" s="240"/>
      <c r="B239" s="181" t="s">
        <v>92</v>
      </c>
      <c r="C239" s="163"/>
      <c r="D239" s="15" t="s">
        <v>57</v>
      </c>
      <c r="E239" s="14">
        <v>0</v>
      </c>
      <c r="F239" s="14">
        <f>F240+F241</f>
        <v>0</v>
      </c>
      <c r="G239" s="167"/>
      <c r="H239" s="157"/>
      <c r="I239" s="157"/>
      <c r="J239" s="167"/>
    </row>
    <row r="240" spans="1:10" ht="15.75" customHeight="1">
      <c r="A240" s="240"/>
      <c r="B240" s="181"/>
      <c r="C240" s="163"/>
      <c r="D240" s="15" t="s">
        <v>22</v>
      </c>
      <c r="E240" s="14">
        <v>0</v>
      </c>
      <c r="F240" s="14">
        <v>0</v>
      </c>
      <c r="G240" s="167"/>
      <c r="H240" s="157"/>
      <c r="I240" s="157"/>
      <c r="J240" s="167"/>
    </row>
    <row r="241" spans="1:11" ht="15.75" customHeight="1">
      <c r="A241" s="240"/>
      <c r="B241" s="181"/>
      <c r="C241" s="164"/>
      <c r="D241" s="15" t="s">
        <v>20</v>
      </c>
      <c r="E241" s="14">
        <v>0</v>
      </c>
      <c r="F241" s="14">
        <v>0</v>
      </c>
      <c r="G241" s="167"/>
      <c r="H241" s="158"/>
      <c r="I241" s="158"/>
      <c r="J241" s="166"/>
    </row>
    <row r="242" spans="1:11" ht="15.75" customHeight="1">
      <c r="A242" s="240" t="s">
        <v>97</v>
      </c>
      <c r="B242" s="226" t="s">
        <v>63</v>
      </c>
      <c r="C242" s="162" t="s">
        <v>23</v>
      </c>
      <c r="D242" s="15" t="s">
        <v>57</v>
      </c>
      <c r="E242" s="17">
        <f>E243+E244</f>
        <v>524.20000000000005</v>
      </c>
      <c r="F242" s="17">
        <f>F243+F244</f>
        <v>524.15</v>
      </c>
      <c r="G242" s="167"/>
      <c r="H242" s="156">
        <v>15</v>
      </c>
      <c r="I242" s="156">
        <v>15</v>
      </c>
      <c r="J242" s="159"/>
    </row>
    <row r="243" spans="1:11" ht="15.75" customHeight="1">
      <c r="A243" s="240"/>
      <c r="B243" s="226"/>
      <c r="C243" s="163"/>
      <c r="D243" s="15" t="s">
        <v>22</v>
      </c>
      <c r="E243" s="14">
        <f>E246+E249</f>
        <v>524.20000000000005</v>
      </c>
      <c r="F243" s="14">
        <f>F246+F249</f>
        <v>524.15</v>
      </c>
      <c r="G243" s="167"/>
      <c r="H243" s="157"/>
      <c r="I243" s="157"/>
      <c r="J243" s="160"/>
    </row>
    <row r="244" spans="1:11" ht="15.75" customHeight="1">
      <c r="A244" s="240"/>
      <c r="B244" s="226"/>
      <c r="C244" s="163"/>
      <c r="D244" s="15" t="s">
        <v>20</v>
      </c>
      <c r="E244" s="14">
        <f>E247+E250</f>
        <v>0</v>
      </c>
      <c r="F244" s="14">
        <f>F247+F250</f>
        <v>0</v>
      </c>
      <c r="G244" s="167"/>
      <c r="H244" s="157"/>
      <c r="I244" s="157"/>
      <c r="J244" s="160"/>
    </row>
    <row r="245" spans="1:11" ht="15.75" customHeight="1">
      <c r="A245" s="240"/>
      <c r="B245" s="181" t="s">
        <v>7</v>
      </c>
      <c r="C245" s="163"/>
      <c r="D245" s="15" t="s">
        <v>57</v>
      </c>
      <c r="E245" s="14">
        <f>E246+E247</f>
        <v>524.20000000000005</v>
      </c>
      <c r="F245" s="14">
        <f>F246+F247</f>
        <v>524.15</v>
      </c>
      <c r="G245" s="167"/>
      <c r="H245" s="157"/>
      <c r="I245" s="157"/>
      <c r="J245" s="160"/>
    </row>
    <row r="246" spans="1:11" ht="15.75" customHeight="1">
      <c r="A246" s="240"/>
      <c r="B246" s="181"/>
      <c r="C246" s="163"/>
      <c r="D246" s="15" t="s">
        <v>22</v>
      </c>
      <c r="E246" s="14">
        <v>524.20000000000005</v>
      </c>
      <c r="F246" s="14">
        <v>524.15</v>
      </c>
      <c r="G246" s="167"/>
      <c r="H246" s="157"/>
      <c r="I246" s="157"/>
      <c r="J246" s="160"/>
    </row>
    <row r="247" spans="1:11" ht="15.75" customHeight="1">
      <c r="A247" s="240"/>
      <c r="B247" s="181"/>
      <c r="C247" s="163"/>
      <c r="D247" s="15" t="s">
        <v>20</v>
      </c>
      <c r="E247" s="14">
        <v>0</v>
      </c>
      <c r="F247" s="14">
        <v>0</v>
      </c>
      <c r="G247" s="167"/>
      <c r="H247" s="157"/>
      <c r="I247" s="157"/>
      <c r="J247" s="160"/>
    </row>
    <row r="248" spans="1:11" ht="15.75" customHeight="1">
      <c r="A248" s="240"/>
      <c r="B248" s="181" t="s">
        <v>92</v>
      </c>
      <c r="C248" s="163"/>
      <c r="D248" s="15" t="s">
        <v>57</v>
      </c>
      <c r="E248" s="14">
        <f>E249+E250</f>
        <v>0</v>
      </c>
      <c r="F248" s="14">
        <f>F249+F250</f>
        <v>0</v>
      </c>
      <c r="G248" s="167"/>
      <c r="H248" s="157"/>
      <c r="I248" s="157"/>
      <c r="J248" s="160"/>
    </row>
    <row r="249" spans="1:11" ht="15.75" customHeight="1">
      <c r="A249" s="240"/>
      <c r="B249" s="181"/>
      <c r="C249" s="163"/>
      <c r="D249" s="15" t="s">
        <v>22</v>
      </c>
      <c r="E249" s="14">
        <v>0</v>
      </c>
      <c r="F249" s="14">
        <v>0</v>
      </c>
      <c r="G249" s="167"/>
      <c r="H249" s="157"/>
      <c r="I249" s="157"/>
      <c r="J249" s="160"/>
    </row>
    <row r="250" spans="1:11" ht="15.75" customHeight="1">
      <c r="A250" s="240"/>
      <c r="B250" s="181"/>
      <c r="C250" s="164"/>
      <c r="D250" s="15" t="s">
        <v>20</v>
      </c>
      <c r="E250" s="14">
        <v>0</v>
      </c>
      <c r="F250" s="14">
        <v>0</v>
      </c>
      <c r="G250" s="167"/>
      <c r="H250" s="158"/>
      <c r="I250" s="158"/>
      <c r="J250" s="161"/>
    </row>
    <row r="251" spans="1:11" ht="15.75" customHeight="1">
      <c r="A251" s="237" t="s">
        <v>98</v>
      </c>
      <c r="B251" s="226" t="s">
        <v>63</v>
      </c>
      <c r="C251" s="162" t="s">
        <v>23</v>
      </c>
      <c r="D251" s="15" t="s">
        <v>57</v>
      </c>
      <c r="E251" s="17">
        <f>E252+E253</f>
        <v>34299.599999999999</v>
      </c>
      <c r="F251" s="17">
        <f>F252+F253</f>
        <v>32369.88</v>
      </c>
      <c r="G251" s="167"/>
      <c r="H251" s="156">
        <v>15</v>
      </c>
      <c r="I251" s="156">
        <v>15</v>
      </c>
      <c r="J251" s="165" t="s">
        <v>372</v>
      </c>
    </row>
    <row r="252" spans="1:11" ht="15.75" customHeight="1">
      <c r="A252" s="241"/>
      <c r="B252" s="226"/>
      <c r="C252" s="163"/>
      <c r="D252" s="15" t="s">
        <v>22</v>
      </c>
      <c r="E252" s="14">
        <f>E255+E258+E261</f>
        <v>34299.599999999999</v>
      </c>
      <c r="F252" s="14">
        <f>F255+F258+F261</f>
        <v>32369.88</v>
      </c>
      <c r="G252" s="167"/>
      <c r="H252" s="157"/>
      <c r="I252" s="157"/>
      <c r="J252" s="167"/>
      <c r="K252" s="155"/>
    </row>
    <row r="253" spans="1:11" ht="15.75" customHeight="1">
      <c r="A253" s="241"/>
      <c r="B253" s="226"/>
      <c r="C253" s="163"/>
      <c r="D253" s="15" t="s">
        <v>20</v>
      </c>
      <c r="E253" s="14">
        <f>E256+E259</f>
        <v>0</v>
      </c>
      <c r="F253" s="14">
        <f>F256+F259</f>
        <v>0</v>
      </c>
      <c r="G253" s="167"/>
      <c r="H253" s="157"/>
      <c r="I253" s="157"/>
      <c r="J253" s="167"/>
    </row>
    <row r="254" spans="1:11" ht="15.75" customHeight="1">
      <c r="A254" s="241"/>
      <c r="B254" s="181" t="s">
        <v>8</v>
      </c>
      <c r="C254" s="163"/>
      <c r="D254" s="15" t="s">
        <v>57</v>
      </c>
      <c r="E254" s="14">
        <f>E255+E256</f>
        <v>32519</v>
      </c>
      <c r="F254" s="14">
        <f>F255+F256</f>
        <v>31773.22</v>
      </c>
      <c r="G254" s="167"/>
      <c r="H254" s="157"/>
      <c r="I254" s="157"/>
      <c r="J254" s="167"/>
    </row>
    <row r="255" spans="1:11" ht="15.75" customHeight="1">
      <c r="A255" s="241"/>
      <c r="B255" s="181"/>
      <c r="C255" s="163"/>
      <c r="D255" s="15" t="s">
        <v>22</v>
      </c>
      <c r="E255" s="14">
        <v>32519</v>
      </c>
      <c r="F255" s="14">
        <v>31773.22</v>
      </c>
      <c r="G255" s="167"/>
      <c r="H255" s="157"/>
      <c r="I255" s="157"/>
      <c r="J255" s="167"/>
    </row>
    <row r="256" spans="1:11" ht="15.75" customHeight="1">
      <c r="A256" s="241"/>
      <c r="B256" s="181"/>
      <c r="C256" s="163"/>
      <c r="D256" s="15" t="s">
        <v>20</v>
      </c>
      <c r="E256" s="14">
        <v>0</v>
      </c>
      <c r="F256" s="14">
        <v>0</v>
      </c>
      <c r="G256" s="167"/>
      <c r="H256" s="157"/>
      <c r="I256" s="157"/>
      <c r="J256" s="167"/>
    </row>
    <row r="257" spans="1:10" ht="15.75" customHeight="1">
      <c r="A257" s="241"/>
      <c r="B257" s="181" t="s">
        <v>92</v>
      </c>
      <c r="C257" s="163"/>
      <c r="D257" s="15" t="s">
        <v>57</v>
      </c>
      <c r="E257" s="14">
        <f>E258+E259</f>
        <v>0</v>
      </c>
      <c r="F257" s="14">
        <f>F258+F259</f>
        <v>0</v>
      </c>
      <c r="G257" s="167"/>
      <c r="H257" s="157"/>
      <c r="I257" s="157"/>
      <c r="J257" s="167"/>
    </row>
    <row r="258" spans="1:10" ht="15.75" customHeight="1">
      <c r="A258" s="241"/>
      <c r="B258" s="181"/>
      <c r="C258" s="163"/>
      <c r="D258" s="15" t="s">
        <v>22</v>
      </c>
      <c r="E258" s="14">
        <v>0</v>
      </c>
      <c r="F258" s="14">
        <v>0</v>
      </c>
      <c r="G258" s="167"/>
      <c r="H258" s="157"/>
      <c r="I258" s="157"/>
      <c r="J258" s="167"/>
    </row>
    <row r="259" spans="1:10" ht="15.75" customHeight="1">
      <c r="A259" s="241"/>
      <c r="B259" s="181"/>
      <c r="C259" s="164"/>
      <c r="D259" s="15" t="s">
        <v>20</v>
      </c>
      <c r="E259" s="14">
        <v>0</v>
      </c>
      <c r="F259" s="14">
        <v>0</v>
      </c>
      <c r="G259" s="167"/>
      <c r="H259" s="157"/>
      <c r="I259" s="157"/>
      <c r="J259" s="167"/>
    </row>
    <row r="260" spans="1:10" ht="15.75" customHeight="1">
      <c r="A260" s="241"/>
      <c r="B260" s="181" t="s">
        <v>169</v>
      </c>
      <c r="C260" s="102"/>
      <c r="D260" s="15" t="s">
        <v>57</v>
      </c>
      <c r="E260" s="14">
        <f>E261+E262</f>
        <v>1780.6</v>
      </c>
      <c r="F260" s="14">
        <f>F261+F262</f>
        <v>596.66</v>
      </c>
      <c r="G260" s="167"/>
      <c r="H260" s="157"/>
      <c r="I260" s="157"/>
      <c r="J260" s="167"/>
    </row>
    <row r="261" spans="1:10" ht="15.75" customHeight="1">
      <c r="A261" s="241"/>
      <c r="B261" s="181"/>
      <c r="C261" s="102"/>
      <c r="D261" s="15" t="s">
        <v>22</v>
      </c>
      <c r="E261" s="14">
        <v>1780.6</v>
      </c>
      <c r="F261" s="14">
        <v>596.66</v>
      </c>
      <c r="G261" s="167"/>
      <c r="H261" s="157"/>
      <c r="I261" s="157"/>
      <c r="J261" s="167"/>
    </row>
    <row r="262" spans="1:10" ht="15.75" customHeight="1">
      <c r="A262" s="238"/>
      <c r="B262" s="181"/>
      <c r="C262" s="102"/>
      <c r="D262" s="15" t="s">
        <v>20</v>
      </c>
      <c r="E262" s="14">
        <v>0</v>
      </c>
      <c r="F262" s="14">
        <v>0</v>
      </c>
      <c r="G262" s="167"/>
      <c r="H262" s="158"/>
      <c r="I262" s="158"/>
      <c r="J262" s="166"/>
    </row>
    <row r="263" spans="1:10" ht="15.75" customHeight="1">
      <c r="A263" s="184" t="s">
        <v>99</v>
      </c>
      <c r="B263" s="226" t="s">
        <v>63</v>
      </c>
      <c r="C263" s="162" t="s">
        <v>23</v>
      </c>
      <c r="D263" s="15" t="s">
        <v>57</v>
      </c>
      <c r="E263" s="17">
        <f>E264+E265</f>
        <v>12848.2</v>
      </c>
      <c r="F263" s="17">
        <f>F264+F265</f>
        <v>11708.248</v>
      </c>
      <c r="G263" s="167"/>
      <c r="H263" s="156">
        <v>15</v>
      </c>
      <c r="I263" s="156">
        <v>15</v>
      </c>
      <c r="J263" s="165" t="s">
        <v>371</v>
      </c>
    </row>
    <row r="264" spans="1:10" ht="15.75" customHeight="1">
      <c r="A264" s="185"/>
      <c r="B264" s="226"/>
      <c r="C264" s="163"/>
      <c r="D264" s="15" t="s">
        <v>22</v>
      </c>
      <c r="E264" s="14">
        <f>E267+E270</f>
        <v>12848.2</v>
      </c>
      <c r="F264" s="14">
        <f>F267+F270</f>
        <v>11708.248</v>
      </c>
      <c r="G264" s="167"/>
      <c r="H264" s="157"/>
      <c r="I264" s="157"/>
      <c r="J264" s="167"/>
    </row>
    <row r="265" spans="1:10" ht="15.75" customHeight="1">
      <c r="A265" s="185"/>
      <c r="B265" s="226"/>
      <c r="C265" s="163"/>
      <c r="D265" s="15" t="s">
        <v>20</v>
      </c>
      <c r="E265" s="14">
        <f>E268+E271</f>
        <v>0</v>
      </c>
      <c r="F265" s="14">
        <f>F268+F271</f>
        <v>0</v>
      </c>
      <c r="G265" s="167"/>
      <c r="H265" s="157"/>
      <c r="I265" s="157"/>
      <c r="J265" s="167"/>
    </row>
    <row r="266" spans="1:10" ht="15.75" customHeight="1">
      <c r="A266" s="185"/>
      <c r="B266" s="181" t="s">
        <v>8</v>
      </c>
      <c r="C266" s="163"/>
      <c r="D266" s="15" t="s">
        <v>57</v>
      </c>
      <c r="E266" s="14">
        <f>E267+E268</f>
        <v>12848.2</v>
      </c>
      <c r="F266" s="14">
        <f>F267+F268</f>
        <v>11708.248</v>
      </c>
      <c r="G266" s="167"/>
      <c r="H266" s="157"/>
      <c r="I266" s="157"/>
      <c r="J266" s="167"/>
    </row>
    <row r="267" spans="1:10" ht="15.75" customHeight="1">
      <c r="A267" s="185"/>
      <c r="B267" s="181"/>
      <c r="C267" s="163"/>
      <c r="D267" s="15" t="s">
        <v>22</v>
      </c>
      <c r="E267" s="14">
        <v>12848.2</v>
      </c>
      <c r="F267" s="14">
        <v>11708.248</v>
      </c>
      <c r="G267" s="167"/>
      <c r="H267" s="157"/>
      <c r="I267" s="157"/>
      <c r="J267" s="167"/>
    </row>
    <row r="268" spans="1:10" ht="15.75" customHeight="1">
      <c r="A268" s="185"/>
      <c r="B268" s="181"/>
      <c r="C268" s="163"/>
      <c r="D268" s="15" t="s">
        <v>20</v>
      </c>
      <c r="E268" s="14">
        <v>0</v>
      </c>
      <c r="F268" s="14">
        <v>0</v>
      </c>
      <c r="G268" s="167"/>
      <c r="H268" s="157"/>
      <c r="I268" s="157"/>
      <c r="J268" s="167"/>
    </row>
    <row r="269" spans="1:10" ht="15.75" customHeight="1">
      <c r="A269" s="185"/>
      <c r="B269" s="181" t="s">
        <v>92</v>
      </c>
      <c r="C269" s="163"/>
      <c r="D269" s="15" t="s">
        <v>57</v>
      </c>
      <c r="E269" s="14">
        <f>E270+E271</f>
        <v>0</v>
      </c>
      <c r="F269" s="14">
        <f>F270+F271</f>
        <v>0</v>
      </c>
      <c r="G269" s="167"/>
      <c r="H269" s="157"/>
      <c r="I269" s="157"/>
      <c r="J269" s="167"/>
    </row>
    <row r="270" spans="1:10" ht="15.75" customHeight="1">
      <c r="A270" s="185"/>
      <c r="B270" s="181"/>
      <c r="C270" s="163"/>
      <c r="D270" s="15" t="s">
        <v>22</v>
      </c>
      <c r="E270" s="14">
        <v>0</v>
      </c>
      <c r="F270" s="14">
        <v>0</v>
      </c>
      <c r="G270" s="167"/>
      <c r="H270" s="157"/>
      <c r="I270" s="157"/>
      <c r="J270" s="167"/>
    </row>
    <row r="271" spans="1:10" ht="15.75" customHeight="1">
      <c r="A271" s="186"/>
      <c r="B271" s="181"/>
      <c r="C271" s="164"/>
      <c r="D271" s="15" t="s">
        <v>20</v>
      </c>
      <c r="E271" s="14">
        <v>0</v>
      </c>
      <c r="F271" s="14">
        <v>0</v>
      </c>
      <c r="G271" s="167"/>
      <c r="H271" s="158"/>
      <c r="I271" s="158"/>
      <c r="J271" s="166"/>
    </row>
    <row r="272" spans="1:10" ht="19.2" customHeight="1">
      <c r="A272" s="182" t="s">
        <v>100</v>
      </c>
      <c r="B272" s="181" t="s">
        <v>8</v>
      </c>
      <c r="C272" s="172" t="s">
        <v>23</v>
      </c>
      <c r="D272" s="15" t="s">
        <v>57</v>
      </c>
      <c r="E272" s="17">
        <f>E273+E274</f>
        <v>1766.9</v>
      </c>
      <c r="F272" s="17">
        <f>F273+F274</f>
        <v>1322.38</v>
      </c>
      <c r="G272" s="167"/>
      <c r="H272" s="156">
        <v>6</v>
      </c>
      <c r="I272" s="156">
        <v>6</v>
      </c>
      <c r="J272" s="165" t="s">
        <v>370</v>
      </c>
    </row>
    <row r="273" spans="1:10" ht="19.2" customHeight="1">
      <c r="A273" s="182"/>
      <c r="B273" s="181"/>
      <c r="C273" s="183"/>
      <c r="D273" s="15" t="s">
        <v>22</v>
      </c>
      <c r="E273" s="14">
        <v>1766.9</v>
      </c>
      <c r="F273" s="14">
        <v>1322.38</v>
      </c>
      <c r="G273" s="167"/>
      <c r="H273" s="157"/>
      <c r="I273" s="157"/>
      <c r="J273" s="167"/>
    </row>
    <row r="274" spans="1:10" ht="19.2" customHeight="1">
      <c r="A274" s="182"/>
      <c r="B274" s="181"/>
      <c r="C274" s="173"/>
      <c r="D274" s="15" t="s">
        <v>20</v>
      </c>
      <c r="E274" s="14">
        <v>0</v>
      </c>
      <c r="F274" s="14">
        <v>0</v>
      </c>
      <c r="G274" s="166"/>
      <c r="H274" s="158"/>
      <c r="I274" s="158"/>
      <c r="J274" s="166"/>
    </row>
    <row r="275" spans="1:10" ht="15.75" customHeight="1">
      <c r="A275" s="239" t="s">
        <v>101</v>
      </c>
      <c r="B275" s="226" t="s">
        <v>63</v>
      </c>
      <c r="C275" s="162" t="s">
        <v>23</v>
      </c>
      <c r="D275" s="15" t="s">
        <v>57</v>
      </c>
      <c r="E275" s="17">
        <f>E276+E277</f>
        <v>4557.6000000000004</v>
      </c>
      <c r="F275" s="17">
        <f>F276+F277</f>
        <v>3934.92</v>
      </c>
      <c r="G275" s="165" t="s">
        <v>2</v>
      </c>
      <c r="H275" s="156">
        <v>15</v>
      </c>
      <c r="I275" s="156">
        <v>15</v>
      </c>
      <c r="J275" s="165" t="s">
        <v>384</v>
      </c>
    </row>
    <row r="276" spans="1:10" ht="15.75" customHeight="1">
      <c r="A276" s="239"/>
      <c r="B276" s="226"/>
      <c r="C276" s="163"/>
      <c r="D276" s="15" t="s">
        <v>22</v>
      </c>
      <c r="E276" s="14">
        <f>E279+E282</f>
        <v>4557.6000000000004</v>
      </c>
      <c r="F276" s="14">
        <f>F279+F282</f>
        <v>3934.92</v>
      </c>
      <c r="G276" s="167"/>
      <c r="H276" s="157"/>
      <c r="I276" s="157"/>
      <c r="J276" s="167"/>
    </row>
    <row r="277" spans="1:10" ht="15.75" customHeight="1">
      <c r="A277" s="239"/>
      <c r="B277" s="226"/>
      <c r="C277" s="163"/>
      <c r="D277" s="15" t="s">
        <v>20</v>
      </c>
      <c r="E277" s="14">
        <f>E280+E283</f>
        <v>0</v>
      </c>
      <c r="F277" s="14">
        <f>F280+F283</f>
        <v>0</v>
      </c>
      <c r="G277" s="167"/>
      <c r="H277" s="157"/>
      <c r="I277" s="157"/>
      <c r="J277" s="167"/>
    </row>
    <row r="278" spans="1:10" ht="15.75" customHeight="1">
      <c r="A278" s="239"/>
      <c r="B278" s="181" t="s">
        <v>8</v>
      </c>
      <c r="C278" s="163"/>
      <c r="D278" s="15" t="s">
        <v>57</v>
      </c>
      <c r="E278" s="14">
        <f>E279+E280</f>
        <v>4557.6000000000004</v>
      </c>
      <c r="F278" s="14">
        <f>F279+F280</f>
        <v>3934.92</v>
      </c>
      <c r="G278" s="167"/>
      <c r="H278" s="157"/>
      <c r="I278" s="157"/>
      <c r="J278" s="167"/>
    </row>
    <row r="279" spans="1:10" ht="15.75" customHeight="1">
      <c r="A279" s="239"/>
      <c r="B279" s="181"/>
      <c r="C279" s="163"/>
      <c r="D279" s="15" t="s">
        <v>22</v>
      </c>
      <c r="E279" s="14">
        <v>4557.6000000000004</v>
      </c>
      <c r="F279" s="14">
        <v>3934.92</v>
      </c>
      <c r="G279" s="167"/>
      <c r="H279" s="157"/>
      <c r="I279" s="157"/>
      <c r="J279" s="167"/>
    </row>
    <row r="280" spans="1:10" ht="15.75" customHeight="1">
      <c r="A280" s="239"/>
      <c r="B280" s="181"/>
      <c r="C280" s="163"/>
      <c r="D280" s="15" t="s">
        <v>20</v>
      </c>
      <c r="E280" s="14">
        <v>0</v>
      </c>
      <c r="F280" s="14">
        <v>0</v>
      </c>
      <c r="G280" s="167"/>
      <c r="H280" s="157"/>
      <c r="I280" s="157"/>
      <c r="J280" s="167"/>
    </row>
    <row r="281" spans="1:10" ht="15.75" customHeight="1">
      <c r="A281" s="239"/>
      <c r="B281" s="181" t="s">
        <v>92</v>
      </c>
      <c r="C281" s="163"/>
      <c r="D281" s="15" t="s">
        <v>57</v>
      </c>
      <c r="E281" s="14">
        <f>E282+E283</f>
        <v>0</v>
      </c>
      <c r="F281" s="14">
        <f>F282+F283</f>
        <v>0</v>
      </c>
      <c r="G281" s="167"/>
      <c r="H281" s="157"/>
      <c r="I281" s="157"/>
      <c r="J281" s="167"/>
    </row>
    <row r="282" spans="1:10" ht="15.75" customHeight="1">
      <c r="A282" s="239"/>
      <c r="B282" s="181"/>
      <c r="C282" s="163"/>
      <c r="D282" s="15" t="s">
        <v>22</v>
      </c>
      <c r="E282" s="14">
        <v>0</v>
      </c>
      <c r="F282" s="14">
        <v>0</v>
      </c>
      <c r="G282" s="167"/>
      <c r="H282" s="157"/>
      <c r="I282" s="157"/>
      <c r="J282" s="167"/>
    </row>
    <row r="283" spans="1:10" ht="15.75" customHeight="1">
      <c r="A283" s="239"/>
      <c r="B283" s="181"/>
      <c r="C283" s="164"/>
      <c r="D283" s="15" t="s">
        <v>20</v>
      </c>
      <c r="E283" s="14">
        <v>0</v>
      </c>
      <c r="F283" s="14">
        <v>0</v>
      </c>
      <c r="G283" s="167"/>
      <c r="H283" s="158"/>
      <c r="I283" s="158"/>
      <c r="J283" s="166"/>
    </row>
    <row r="284" spans="1:10" ht="15.75" customHeight="1">
      <c r="A284" s="240" t="s">
        <v>102</v>
      </c>
      <c r="B284" s="226" t="s">
        <v>63</v>
      </c>
      <c r="C284" s="162" t="s">
        <v>23</v>
      </c>
      <c r="D284" s="15" t="s">
        <v>57</v>
      </c>
      <c r="E284" s="17">
        <f>E285+E286</f>
        <v>298.8</v>
      </c>
      <c r="F284" s="17">
        <f>F285+F286</f>
        <v>283.07</v>
      </c>
      <c r="G284" s="167"/>
      <c r="H284" s="156">
        <v>15</v>
      </c>
      <c r="I284" s="156">
        <v>15</v>
      </c>
      <c r="J284" s="165" t="s">
        <v>385</v>
      </c>
    </row>
    <row r="285" spans="1:10" ht="15.75" customHeight="1">
      <c r="A285" s="240"/>
      <c r="B285" s="226"/>
      <c r="C285" s="163"/>
      <c r="D285" s="15" t="s">
        <v>22</v>
      </c>
      <c r="E285" s="14">
        <f>E288+E291</f>
        <v>298.8</v>
      </c>
      <c r="F285" s="14">
        <f>F288+F291</f>
        <v>283.07</v>
      </c>
      <c r="G285" s="167"/>
      <c r="H285" s="157"/>
      <c r="I285" s="157"/>
      <c r="J285" s="167"/>
    </row>
    <row r="286" spans="1:10" ht="15.75" customHeight="1">
      <c r="A286" s="240"/>
      <c r="B286" s="226"/>
      <c r="C286" s="163"/>
      <c r="D286" s="15" t="s">
        <v>20</v>
      </c>
      <c r="E286" s="14">
        <f>E289+E292</f>
        <v>0</v>
      </c>
      <c r="F286" s="14">
        <f>F289+F292</f>
        <v>0</v>
      </c>
      <c r="G286" s="167"/>
      <c r="H286" s="157"/>
      <c r="I286" s="157"/>
      <c r="J286" s="167"/>
    </row>
    <row r="287" spans="1:10" ht="15.75" customHeight="1">
      <c r="A287" s="240"/>
      <c r="B287" s="181" t="s">
        <v>8</v>
      </c>
      <c r="C287" s="163"/>
      <c r="D287" s="15" t="s">
        <v>57</v>
      </c>
      <c r="E287" s="14">
        <f>E288+E289</f>
        <v>298.8</v>
      </c>
      <c r="F287" s="14">
        <f>F288+F289</f>
        <v>283.07</v>
      </c>
      <c r="G287" s="167"/>
      <c r="H287" s="157"/>
      <c r="I287" s="157"/>
      <c r="J287" s="167"/>
    </row>
    <row r="288" spans="1:10" ht="15.75" customHeight="1">
      <c r="A288" s="240"/>
      <c r="B288" s="181"/>
      <c r="C288" s="163"/>
      <c r="D288" s="15" t="s">
        <v>22</v>
      </c>
      <c r="E288" s="14">
        <v>298.8</v>
      </c>
      <c r="F288" s="14">
        <v>283.07</v>
      </c>
      <c r="G288" s="167"/>
      <c r="H288" s="157"/>
      <c r="I288" s="157"/>
      <c r="J288" s="167"/>
    </row>
    <row r="289" spans="1:10" ht="15.75" customHeight="1">
      <c r="A289" s="240"/>
      <c r="B289" s="181"/>
      <c r="C289" s="163"/>
      <c r="D289" s="15" t="s">
        <v>20</v>
      </c>
      <c r="E289" s="14">
        <v>0</v>
      </c>
      <c r="F289" s="14">
        <v>0</v>
      </c>
      <c r="G289" s="167"/>
      <c r="H289" s="157"/>
      <c r="I289" s="157"/>
      <c r="J289" s="167"/>
    </row>
    <row r="290" spans="1:10" ht="15.75" customHeight="1">
      <c r="A290" s="240"/>
      <c r="B290" s="181" t="s">
        <v>92</v>
      </c>
      <c r="C290" s="163"/>
      <c r="D290" s="15" t="s">
        <v>57</v>
      </c>
      <c r="E290" s="14">
        <f>E291+E292</f>
        <v>0</v>
      </c>
      <c r="F290" s="14">
        <f>F291+F292</f>
        <v>0</v>
      </c>
      <c r="G290" s="167"/>
      <c r="H290" s="157"/>
      <c r="I290" s="157"/>
      <c r="J290" s="167"/>
    </row>
    <row r="291" spans="1:10" ht="15.75" customHeight="1">
      <c r="A291" s="240"/>
      <c r="B291" s="181"/>
      <c r="C291" s="163"/>
      <c r="D291" s="15" t="s">
        <v>22</v>
      </c>
      <c r="E291" s="14">
        <v>0</v>
      </c>
      <c r="F291" s="14">
        <v>0</v>
      </c>
      <c r="G291" s="167"/>
      <c r="H291" s="157"/>
      <c r="I291" s="157"/>
      <c r="J291" s="167"/>
    </row>
    <row r="292" spans="1:10" ht="15.75" customHeight="1">
      <c r="A292" s="240"/>
      <c r="B292" s="181"/>
      <c r="C292" s="164"/>
      <c r="D292" s="15" t="s">
        <v>20</v>
      </c>
      <c r="E292" s="14">
        <v>0</v>
      </c>
      <c r="F292" s="14">
        <v>0</v>
      </c>
      <c r="G292" s="167"/>
      <c r="H292" s="158"/>
      <c r="I292" s="158"/>
      <c r="J292" s="166"/>
    </row>
    <row r="293" spans="1:10" ht="15.75" customHeight="1">
      <c r="A293" s="182" t="s">
        <v>103</v>
      </c>
      <c r="B293" s="226" t="s">
        <v>63</v>
      </c>
      <c r="C293" s="162" t="s">
        <v>23</v>
      </c>
      <c r="D293" s="15" t="s">
        <v>57</v>
      </c>
      <c r="E293" s="17">
        <f>E294+E295</f>
        <v>26375.79</v>
      </c>
      <c r="F293" s="17">
        <f>F294+F295</f>
        <v>26134.84</v>
      </c>
      <c r="G293" s="167"/>
      <c r="H293" s="156">
        <v>15</v>
      </c>
      <c r="I293" s="156">
        <v>15</v>
      </c>
      <c r="J293" s="165" t="s">
        <v>368</v>
      </c>
    </row>
    <row r="294" spans="1:10" ht="15.75" customHeight="1">
      <c r="A294" s="182"/>
      <c r="B294" s="226"/>
      <c r="C294" s="163"/>
      <c r="D294" s="15" t="s">
        <v>22</v>
      </c>
      <c r="E294" s="14">
        <f>E297+E303+E300</f>
        <v>25656.89</v>
      </c>
      <c r="F294" s="14">
        <f>F297+F303+F300</f>
        <v>25415.88</v>
      </c>
      <c r="G294" s="167"/>
      <c r="H294" s="157"/>
      <c r="I294" s="157"/>
      <c r="J294" s="167"/>
    </row>
    <row r="295" spans="1:10" ht="15.75" customHeight="1">
      <c r="A295" s="182"/>
      <c r="B295" s="226"/>
      <c r="C295" s="163"/>
      <c r="D295" s="15" t="s">
        <v>20</v>
      </c>
      <c r="E295" s="14">
        <f>E298+E304+E301</f>
        <v>718.9</v>
      </c>
      <c r="F295" s="14">
        <f>F298+F304+F301</f>
        <v>718.96</v>
      </c>
      <c r="G295" s="167"/>
      <c r="H295" s="157"/>
      <c r="I295" s="157"/>
      <c r="J295" s="167"/>
    </row>
    <row r="296" spans="1:10" ht="15.75" customHeight="1">
      <c r="A296" s="182"/>
      <c r="B296" s="181" t="s">
        <v>8</v>
      </c>
      <c r="C296" s="163"/>
      <c r="D296" s="15" t="s">
        <v>57</v>
      </c>
      <c r="E296" s="14">
        <f>E297+E298</f>
        <v>26375.79</v>
      </c>
      <c r="F296" s="14">
        <f>F297+F298</f>
        <v>26134.84</v>
      </c>
      <c r="G296" s="167"/>
      <c r="H296" s="157"/>
      <c r="I296" s="157"/>
      <c r="J296" s="167"/>
    </row>
    <row r="297" spans="1:10" ht="15.75" customHeight="1">
      <c r="A297" s="182"/>
      <c r="B297" s="181"/>
      <c r="C297" s="163"/>
      <c r="D297" s="15" t="s">
        <v>22</v>
      </c>
      <c r="E297" s="14">
        <v>25656.89</v>
      </c>
      <c r="F297" s="14">
        <v>25415.88</v>
      </c>
      <c r="G297" s="167"/>
      <c r="H297" s="157"/>
      <c r="I297" s="157"/>
      <c r="J297" s="167"/>
    </row>
    <row r="298" spans="1:10" ht="15.75" customHeight="1">
      <c r="A298" s="182"/>
      <c r="B298" s="181"/>
      <c r="C298" s="163"/>
      <c r="D298" s="15" t="s">
        <v>20</v>
      </c>
      <c r="E298" s="14">
        <v>718.9</v>
      </c>
      <c r="F298" s="14">
        <v>718.96</v>
      </c>
      <c r="G298" s="167"/>
      <c r="H298" s="157"/>
      <c r="I298" s="157"/>
      <c r="J298" s="167"/>
    </row>
    <row r="299" spans="1:10" ht="15.75" customHeight="1">
      <c r="A299" s="182"/>
      <c r="B299" s="181" t="s">
        <v>169</v>
      </c>
      <c r="C299" s="163"/>
      <c r="D299" s="15" t="s">
        <v>57</v>
      </c>
      <c r="E299" s="14">
        <f>E300+E301</f>
        <v>0</v>
      </c>
      <c r="F299" s="14">
        <f>F300+F301</f>
        <v>0</v>
      </c>
      <c r="G299" s="167"/>
      <c r="H299" s="157"/>
      <c r="I299" s="157"/>
      <c r="J299" s="167"/>
    </row>
    <row r="300" spans="1:10" ht="15.75" customHeight="1">
      <c r="A300" s="182"/>
      <c r="B300" s="181"/>
      <c r="C300" s="163"/>
      <c r="D300" s="15" t="s">
        <v>22</v>
      </c>
      <c r="E300" s="14">
        <v>0</v>
      </c>
      <c r="F300" s="14">
        <v>0</v>
      </c>
      <c r="G300" s="167"/>
      <c r="H300" s="157"/>
      <c r="I300" s="157"/>
      <c r="J300" s="167"/>
    </row>
    <row r="301" spans="1:10" ht="15.75" customHeight="1">
      <c r="A301" s="182"/>
      <c r="B301" s="181"/>
      <c r="C301" s="163"/>
      <c r="D301" s="15" t="s">
        <v>20</v>
      </c>
      <c r="E301" s="14">
        <v>0</v>
      </c>
      <c r="F301" s="14">
        <v>0</v>
      </c>
      <c r="G301" s="167"/>
      <c r="H301" s="157"/>
      <c r="I301" s="157"/>
      <c r="J301" s="167"/>
    </row>
    <row r="302" spans="1:10" ht="15.75" customHeight="1">
      <c r="A302" s="182"/>
      <c r="B302" s="181" t="s">
        <v>92</v>
      </c>
      <c r="C302" s="163"/>
      <c r="D302" s="15" t="s">
        <v>57</v>
      </c>
      <c r="E302" s="14">
        <f>E303+E304</f>
        <v>0</v>
      </c>
      <c r="F302" s="14">
        <f>F303+F304</f>
        <v>0</v>
      </c>
      <c r="G302" s="167"/>
      <c r="H302" s="157"/>
      <c r="I302" s="157"/>
      <c r="J302" s="167"/>
    </row>
    <row r="303" spans="1:10" ht="15.75" customHeight="1">
      <c r="A303" s="182"/>
      <c r="B303" s="181"/>
      <c r="C303" s="163"/>
      <c r="D303" s="15" t="s">
        <v>22</v>
      </c>
      <c r="E303" s="14">
        <v>0</v>
      </c>
      <c r="F303" s="14">
        <v>0</v>
      </c>
      <c r="G303" s="167"/>
      <c r="H303" s="157"/>
      <c r="I303" s="157"/>
      <c r="J303" s="167"/>
    </row>
    <row r="304" spans="1:10" ht="15.75" customHeight="1">
      <c r="A304" s="182"/>
      <c r="B304" s="181"/>
      <c r="C304" s="164"/>
      <c r="D304" s="15" t="s">
        <v>20</v>
      </c>
      <c r="E304" s="14">
        <v>0</v>
      </c>
      <c r="F304" s="14">
        <v>0</v>
      </c>
      <c r="G304" s="167"/>
      <c r="H304" s="158"/>
      <c r="I304" s="158"/>
      <c r="J304" s="166"/>
    </row>
    <row r="305" spans="1:10" ht="15.75" customHeight="1">
      <c r="A305" s="258" t="s">
        <v>187</v>
      </c>
      <c r="B305" s="226" t="s">
        <v>63</v>
      </c>
      <c r="C305" s="162" t="s">
        <v>23</v>
      </c>
      <c r="D305" s="15" t="s">
        <v>57</v>
      </c>
      <c r="E305" s="17">
        <f>E306+E307</f>
        <v>0</v>
      </c>
      <c r="F305" s="17">
        <f>F306+F307</f>
        <v>0</v>
      </c>
      <c r="G305" s="167"/>
      <c r="H305" s="156">
        <v>0</v>
      </c>
      <c r="I305" s="156">
        <v>0</v>
      </c>
      <c r="J305" s="159"/>
    </row>
    <row r="306" spans="1:10" ht="15.75" customHeight="1">
      <c r="A306" s="182"/>
      <c r="B306" s="226"/>
      <c r="C306" s="163"/>
      <c r="D306" s="15" t="s">
        <v>22</v>
      </c>
      <c r="E306" s="14">
        <f>E309+E312</f>
        <v>0</v>
      </c>
      <c r="F306" s="14">
        <f>F309+F312</f>
        <v>0</v>
      </c>
      <c r="G306" s="167"/>
      <c r="H306" s="157"/>
      <c r="I306" s="157"/>
      <c r="J306" s="160"/>
    </row>
    <row r="307" spans="1:10" ht="15.75" customHeight="1">
      <c r="A307" s="182"/>
      <c r="B307" s="226"/>
      <c r="C307" s="163"/>
      <c r="D307" s="15" t="s">
        <v>20</v>
      </c>
      <c r="E307" s="14">
        <f>E310+E313</f>
        <v>0</v>
      </c>
      <c r="F307" s="14">
        <f>F310+F313</f>
        <v>0</v>
      </c>
      <c r="G307" s="167"/>
      <c r="H307" s="157"/>
      <c r="I307" s="157"/>
      <c r="J307" s="160"/>
    </row>
    <row r="308" spans="1:10" ht="15.75" customHeight="1">
      <c r="A308" s="182"/>
      <c r="B308" s="181" t="s">
        <v>8</v>
      </c>
      <c r="C308" s="163"/>
      <c r="D308" s="15" t="s">
        <v>57</v>
      </c>
      <c r="E308" s="14">
        <f>E309+E310</f>
        <v>0</v>
      </c>
      <c r="F308" s="14">
        <f>F309+F310</f>
        <v>0</v>
      </c>
      <c r="G308" s="167"/>
      <c r="H308" s="157"/>
      <c r="I308" s="157"/>
      <c r="J308" s="160"/>
    </row>
    <row r="309" spans="1:10" ht="15.75" customHeight="1">
      <c r="A309" s="182"/>
      <c r="B309" s="181"/>
      <c r="C309" s="163"/>
      <c r="D309" s="15" t="s">
        <v>22</v>
      </c>
      <c r="E309" s="14">
        <v>0</v>
      </c>
      <c r="F309" s="14">
        <v>0</v>
      </c>
      <c r="G309" s="167"/>
      <c r="H309" s="157"/>
      <c r="I309" s="157"/>
      <c r="J309" s="160"/>
    </row>
    <row r="310" spans="1:10" ht="15.75" customHeight="1">
      <c r="A310" s="182"/>
      <c r="B310" s="181"/>
      <c r="C310" s="163"/>
      <c r="D310" s="15" t="s">
        <v>20</v>
      </c>
      <c r="E310" s="14">
        <v>0</v>
      </c>
      <c r="F310" s="14">
        <v>0</v>
      </c>
      <c r="G310" s="167"/>
      <c r="H310" s="157"/>
      <c r="I310" s="157"/>
      <c r="J310" s="160"/>
    </row>
    <row r="311" spans="1:10" ht="15.75" customHeight="1">
      <c r="A311" s="182"/>
      <c r="B311" s="181" t="s">
        <v>169</v>
      </c>
      <c r="C311" s="163"/>
      <c r="D311" s="15" t="s">
        <v>57</v>
      </c>
      <c r="E311" s="14">
        <f>E312+E313</f>
        <v>0</v>
      </c>
      <c r="F311" s="14">
        <f>F312+F313</f>
        <v>0</v>
      </c>
      <c r="G311" s="167"/>
      <c r="H311" s="157"/>
      <c r="I311" s="157"/>
      <c r="J311" s="160"/>
    </row>
    <row r="312" spans="1:10" ht="15.75" customHeight="1">
      <c r="A312" s="182"/>
      <c r="B312" s="181"/>
      <c r="C312" s="163"/>
      <c r="D312" s="15" t="s">
        <v>22</v>
      </c>
      <c r="E312" s="14">
        <v>0</v>
      </c>
      <c r="F312" s="14">
        <v>0</v>
      </c>
      <c r="G312" s="167"/>
      <c r="H312" s="157"/>
      <c r="I312" s="157"/>
      <c r="J312" s="160"/>
    </row>
    <row r="313" spans="1:10" ht="15.75" customHeight="1">
      <c r="A313" s="182"/>
      <c r="B313" s="181"/>
      <c r="C313" s="163"/>
      <c r="D313" s="15" t="s">
        <v>20</v>
      </c>
      <c r="E313" s="14">
        <v>0</v>
      </c>
      <c r="F313" s="14">
        <v>0</v>
      </c>
      <c r="G313" s="167"/>
      <c r="H313" s="157"/>
      <c r="I313" s="157"/>
      <c r="J313" s="160"/>
    </row>
    <row r="314" spans="1:10" ht="15.75" customHeight="1">
      <c r="A314" s="182" t="s">
        <v>188</v>
      </c>
      <c r="B314" s="226" t="s">
        <v>63</v>
      </c>
      <c r="C314" s="162" t="s">
        <v>23</v>
      </c>
      <c r="D314" s="15" t="s">
        <v>57</v>
      </c>
      <c r="E314" s="17">
        <f>E315+E316+E317</f>
        <v>4107.58</v>
      </c>
      <c r="F314" s="17">
        <f>F315+F316+F317</f>
        <v>4107</v>
      </c>
      <c r="G314" s="167"/>
      <c r="H314" s="156">
        <v>15</v>
      </c>
      <c r="I314" s="156">
        <v>15</v>
      </c>
      <c r="J314" s="159"/>
    </row>
    <row r="315" spans="1:10" ht="15.75" customHeight="1">
      <c r="A315" s="182"/>
      <c r="B315" s="226"/>
      <c r="C315" s="163"/>
      <c r="D315" s="15" t="s">
        <v>22</v>
      </c>
      <c r="E315" s="14">
        <f>E319+E323</f>
        <v>0.54</v>
      </c>
      <c r="F315" s="14">
        <f>F319+F323</f>
        <v>0</v>
      </c>
      <c r="G315" s="167"/>
      <c r="H315" s="157"/>
      <c r="I315" s="157"/>
      <c r="J315" s="160"/>
    </row>
    <row r="316" spans="1:10" ht="15.75" customHeight="1">
      <c r="A316" s="182"/>
      <c r="B316" s="226"/>
      <c r="C316" s="163"/>
      <c r="D316" s="15" t="s">
        <v>20</v>
      </c>
      <c r="E316" s="14">
        <f>E321+E325</f>
        <v>4107.04</v>
      </c>
      <c r="F316" s="14">
        <f>F321+F325</f>
        <v>4107</v>
      </c>
      <c r="G316" s="167"/>
      <c r="H316" s="157"/>
      <c r="I316" s="157"/>
      <c r="J316" s="160"/>
    </row>
    <row r="317" spans="1:10" ht="15.75" customHeight="1">
      <c r="A317" s="182"/>
      <c r="B317" s="226"/>
      <c r="C317" s="163"/>
      <c r="D317" s="15" t="s">
        <v>66</v>
      </c>
      <c r="E317" s="14">
        <f>E324+E320</f>
        <v>0</v>
      </c>
      <c r="F317" s="14">
        <f>F324+F320</f>
        <v>0</v>
      </c>
      <c r="G317" s="167"/>
      <c r="H317" s="157"/>
      <c r="I317" s="157"/>
      <c r="J317" s="160"/>
    </row>
    <row r="318" spans="1:10" ht="15.75" customHeight="1">
      <c r="A318" s="182"/>
      <c r="B318" s="181" t="s">
        <v>8</v>
      </c>
      <c r="C318" s="163"/>
      <c r="D318" s="15" t="s">
        <v>57</v>
      </c>
      <c r="E318" s="14">
        <f>E319+E321+E320</f>
        <v>4107.58</v>
      </c>
      <c r="F318" s="14">
        <f>F319+F321+F320</f>
        <v>4107</v>
      </c>
      <c r="G318" s="167"/>
      <c r="H318" s="157"/>
      <c r="I318" s="157"/>
      <c r="J318" s="160"/>
    </row>
    <row r="319" spans="1:10" ht="15.75" customHeight="1">
      <c r="A319" s="182"/>
      <c r="B319" s="181"/>
      <c r="C319" s="163"/>
      <c r="D319" s="15" t="s">
        <v>22</v>
      </c>
      <c r="E319" s="14">
        <v>0.54</v>
      </c>
      <c r="F319" s="14">
        <v>0</v>
      </c>
      <c r="G319" s="167"/>
      <c r="H319" s="157"/>
      <c r="I319" s="157"/>
      <c r="J319" s="160"/>
    </row>
    <row r="320" spans="1:10" ht="15.75" customHeight="1">
      <c r="A320" s="182"/>
      <c r="B320" s="181"/>
      <c r="C320" s="163"/>
      <c r="D320" s="15" t="s">
        <v>66</v>
      </c>
      <c r="E320" s="14">
        <v>0</v>
      </c>
      <c r="F320" s="14">
        <v>0</v>
      </c>
      <c r="G320" s="167"/>
      <c r="H320" s="157"/>
      <c r="I320" s="157"/>
      <c r="J320" s="160"/>
    </row>
    <row r="321" spans="1:10" ht="15.75" customHeight="1">
      <c r="A321" s="182"/>
      <c r="B321" s="181"/>
      <c r="C321" s="163"/>
      <c r="D321" s="15" t="s">
        <v>20</v>
      </c>
      <c r="E321" s="14">
        <v>4107.04</v>
      </c>
      <c r="F321" s="14">
        <v>4107</v>
      </c>
      <c r="G321" s="167"/>
      <c r="H321" s="157"/>
      <c r="I321" s="157"/>
      <c r="J321" s="160"/>
    </row>
    <row r="322" spans="1:10" ht="15.75" customHeight="1">
      <c r="A322" s="182"/>
      <c r="B322" s="181" t="s">
        <v>92</v>
      </c>
      <c r="C322" s="163"/>
      <c r="D322" s="15" t="s">
        <v>57</v>
      </c>
      <c r="E322" s="14">
        <f>E323+E325+E324</f>
        <v>0</v>
      </c>
      <c r="F322" s="14">
        <f>F323+F325+F324</f>
        <v>0</v>
      </c>
      <c r="G322" s="167"/>
      <c r="H322" s="157"/>
      <c r="I322" s="157"/>
      <c r="J322" s="160"/>
    </row>
    <row r="323" spans="1:10" ht="15.75" customHeight="1">
      <c r="A323" s="182"/>
      <c r="B323" s="181"/>
      <c r="C323" s="163"/>
      <c r="D323" s="15" t="s">
        <v>22</v>
      </c>
      <c r="E323" s="14">
        <v>0</v>
      </c>
      <c r="F323" s="14">
        <v>0</v>
      </c>
      <c r="G323" s="167"/>
      <c r="H323" s="157"/>
      <c r="I323" s="157"/>
      <c r="J323" s="160"/>
    </row>
    <row r="324" spans="1:10" ht="15.75" customHeight="1">
      <c r="A324" s="182"/>
      <c r="B324" s="181"/>
      <c r="C324" s="163"/>
      <c r="D324" s="15" t="s">
        <v>66</v>
      </c>
      <c r="E324" s="14">
        <v>0</v>
      </c>
      <c r="F324" s="14">
        <v>0</v>
      </c>
      <c r="G324" s="167"/>
      <c r="H324" s="157"/>
      <c r="I324" s="157"/>
      <c r="J324" s="160"/>
    </row>
    <row r="325" spans="1:10" ht="15.75" customHeight="1">
      <c r="A325" s="182"/>
      <c r="B325" s="181"/>
      <c r="C325" s="164"/>
      <c r="D325" s="15" t="s">
        <v>20</v>
      </c>
      <c r="E325" s="14">
        <v>0</v>
      </c>
      <c r="F325" s="14">
        <v>0</v>
      </c>
      <c r="G325" s="166"/>
      <c r="H325" s="158"/>
      <c r="I325" s="158"/>
      <c r="J325" s="161"/>
    </row>
    <row r="326" spans="1:10" ht="19.2" customHeight="1">
      <c r="A326" s="184" t="s">
        <v>189</v>
      </c>
      <c r="B326" s="181" t="s">
        <v>8</v>
      </c>
      <c r="C326" s="34"/>
      <c r="D326" s="15" t="s">
        <v>57</v>
      </c>
      <c r="E326" s="17">
        <f>E327+E328</f>
        <v>80.400000000000006</v>
      </c>
      <c r="F326" s="17">
        <f>F327+F328</f>
        <v>75.959999999999994</v>
      </c>
      <c r="G326" s="165" t="s">
        <v>2</v>
      </c>
      <c r="H326" s="36"/>
      <c r="I326" s="36"/>
      <c r="J326" s="165"/>
    </row>
    <row r="327" spans="1:10" ht="20.399999999999999" customHeight="1">
      <c r="A327" s="185"/>
      <c r="B327" s="181"/>
      <c r="C327" s="102" t="s">
        <v>23</v>
      </c>
      <c r="D327" s="15" t="s">
        <v>22</v>
      </c>
      <c r="E327" s="14">
        <v>80.400000000000006</v>
      </c>
      <c r="F327" s="14">
        <v>75.959999999999994</v>
      </c>
      <c r="G327" s="167"/>
      <c r="H327" s="36">
        <v>2</v>
      </c>
      <c r="I327" s="36">
        <v>2</v>
      </c>
      <c r="J327" s="167"/>
    </row>
    <row r="328" spans="1:10" ht="22.2" customHeight="1">
      <c r="A328" s="186"/>
      <c r="B328" s="181"/>
      <c r="C328" s="34"/>
      <c r="D328" s="15" t="s">
        <v>20</v>
      </c>
      <c r="E328" s="14">
        <v>0</v>
      </c>
      <c r="F328" s="14">
        <v>0</v>
      </c>
      <c r="G328" s="166"/>
      <c r="H328" s="36"/>
      <c r="I328" s="36"/>
      <c r="J328" s="166"/>
    </row>
    <row r="329" spans="1:10" ht="15.75" customHeight="1">
      <c r="A329" s="182" t="s">
        <v>190</v>
      </c>
      <c r="B329" s="226" t="s">
        <v>63</v>
      </c>
      <c r="C329" s="162" t="s">
        <v>23</v>
      </c>
      <c r="D329" s="15" t="s">
        <v>57</v>
      </c>
      <c r="E329" s="17">
        <f>E330+E331+E332</f>
        <v>80.5</v>
      </c>
      <c r="F329" s="17">
        <f>F330+F331+F332</f>
        <v>59.531999999999996</v>
      </c>
      <c r="G329" s="41"/>
      <c r="H329" s="156">
        <v>10</v>
      </c>
      <c r="I329" s="156">
        <v>10</v>
      </c>
      <c r="J329" s="165" t="s">
        <v>379</v>
      </c>
    </row>
    <row r="330" spans="1:10" ht="15.75" customHeight="1">
      <c r="A330" s="182"/>
      <c r="B330" s="226"/>
      <c r="C330" s="163"/>
      <c r="D330" s="15" t="s">
        <v>22</v>
      </c>
      <c r="E330" s="14">
        <f>E334</f>
        <v>80.5</v>
      </c>
      <c r="F330" s="14">
        <f>F334</f>
        <v>59.531999999999996</v>
      </c>
      <c r="G330" s="41"/>
      <c r="H330" s="157"/>
      <c r="I330" s="157"/>
      <c r="J330" s="167"/>
    </row>
    <row r="331" spans="1:10" ht="15.75" customHeight="1">
      <c r="A331" s="182"/>
      <c r="B331" s="226"/>
      <c r="C331" s="163"/>
      <c r="D331" s="15" t="s">
        <v>20</v>
      </c>
      <c r="E331" s="14">
        <f>E336</f>
        <v>0</v>
      </c>
      <c r="F331" s="14">
        <f>F336</f>
        <v>0</v>
      </c>
      <c r="G331" s="41"/>
      <c r="H331" s="157"/>
      <c r="I331" s="157"/>
      <c r="J331" s="167"/>
    </row>
    <row r="332" spans="1:10" ht="15.75" customHeight="1">
      <c r="A332" s="182"/>
      <c r="B332" s="226"/>
      <c r="C332" s="163"/>
      <c r="D332" s="15" t="s">
        <v>66</v>
      </c>
      <c r="E332" s="14">
        <f>E335</f>
        <v>0</v>
      </c>
      <c r="F332" s="14">
        <f>F335</f>
        <v>0</v>
      </c>
      <c r="G332" s="41"/>
      <c r="H332" s="157"/>
      <c r="I332" s="157"/>
      <c r="J332" s="167"/>
    </row>
    <row r="333" spans="1:10" ht="15.75" customHeight="1">
      <c r="A333" s="182"/>
      <c r="B333" s="181" t="s">
        <v>8</v>
      </c>
      <c r="C333" s="163"/>
      <c r="D333" s="15" t="s">
        <v>57</v>
      </c>
      <c r="E333" s="14">
        <f>E334+E336+E335</f>
        <v>80.5</v>
      </c>
      <c r="F333" s="14">
        <f>F334+F336+F335</f>
        <v>59.531999999999996</v>
      </c>
      <c r="G333" s="41"/>
      <c r="H333" s="157"/>
      <c r="I333" s="157"/>
      <c r="J333" s="167"/>
    </row>
    <row r="334" spans="1:10" ht="15.75" customHeight="1">
      <c r="A334" s="182"/>
      <c r="B334" s="181"/>
      <c r="C334" s="163"/>
      <c r="D334" s="15" t="s">
        <v>22</v>
      </c>
      <c r="E334" s="14">
        <v>80.5</v>
      </c>
      <c r="F334" s="14">
        <v>59.531999999999996</v>
      </c>
      <c r="G334" s="41"/>
      <c r="H334" s="157"/>
      <c r="I334" s="157"/>
      <c r="J334" s="167"/>
    </row>
    <row r="335" spans="1:10" ht="15.75" customHeight="1">
      <c r="A335" s="182"/>
      <c r="B335" s="181"/>
      <c r="C335" s="163"/>
      <c r="D335" s="15" t="s">
        <v>66</v>
      </c>
      <c r="E335" s="14">
        <v>0</v>
      </c>
      <c r="F335" s="14">
        <v>0</v>
      </c>
      <c r="G335" s="41"/>
      <c r="H335" s="157"/>
      <c r="I335" s="157"/>
      <c r="J335" s="167"/>
    </row>
    <row r="336" spans="1:10" ht="15.75" customHeight="1">
      <c r="A336" s="182"/>
      <c r="B336" s="181"/>
      <c r="C336" s="163"/>
      <c r="D336" s="15" t="s">
        <v>20</v>
      </c>
      <c r="E336" s="14">
        <v>0</v>
      </c>
      <c r="F336" s="14">
        <v>0</v>
      </c>
      <c r="G336" s="41"/>
      <c r="H336" s="157"/>
      <c r="I336" s="157"/>
      <c r="J336" s="166"/>
    </row>
    <row r="337" spans="1:10" ht="15.75" customHeight="1">
      <c r="A337" s="182" t="s">
        <v>191</v>
      </c>
      <c r="B337" s="226" t="s">
        <v>63</v>
      </c>
      <c r="C337" s="162" t="s">
        <v>23</v>
      </c>
      <c r="D337" s="15" t="s">
        <v>57</v>
      </c>
      <c r="E337" s="17">
        <f>E338+E339+E340</f>
        <v>0</v>
      </c>
      <c r="F337" s="17">
        <f>F338+F339+F340</f>
        <v>0</v>
      </c>
      <c r="G337" s="41"/>
      <c r="H337" s="156">
        <v>0</v>
      </c>
      <c r="I337" s="156">
        <v>0</v>
      </c>
      <c r="J337" s="159"/>
    </row>
    <row r="338" spans="1:10" ht="15.75" customHeight="1">
      <c r="A338" s="182"/>
      <c r="B338" s="226"/>
      <c r="C338" s="163"/>
      <c r="D338" s="15" t="s">
        <v>22</v>
      </c>
      <c r="E338" s="14">
        <f>E342</f>
        <v>0</v>
      </c>
      <c r="F338" s="14">
        <f>F342</f>
        <v>0</v>
      </c>
      <c r="G338" s="41"/>
      <c r="H338" s="157"/>
      <c r="I338" s="157"/>
      <c r="J338" s="160"/>
    </row>
    <row r="339" spans="1:10" ht="15.75" customHeight="1">
      <c r="A339" s="182"/>
      <c r="B339" s="226"/>
      <c r="C339" s="163"/>
      <c r="D339" s="15" t="s">
        <v>20</v>
      </c>
      <c r="E339" s="14">
        <f>E344</f>
        <v>0</v>
      </c>
      <c r="F339" s="14">
        <f>F344</f>
        <v>0</v>
      </c>
      <c r="G339" s="41"/>
      <c r="H339" s="157"/>
      <c r="I339" s="157"/>
      <c r="J339" s="160"/>
    </row>
    <row r="340" spans="1:10" ht="15.75" customHeight="1">
      <c r="A340" s="182"/>
      <c r="B340" s="226"/>
      <c r="C340" s="163"/>
      <c r="D340" s="15" t="s">
        <v>66</v>
      </c>
      <c r="E340" s="14">
        <f>E343</f>
        <v>0</v>
      </c>
      <c r="F340" s="14">
        <f>F343</f>
        <v>0</v>
      </c>
      <c r="G340" s="41"/>
      <c r="H340" s="157"/>
      <c r="I340" s="157"/>
      <c r="J340" s="160"/>
    </row>
    <row r="341" spans="1:10" ht="15.75" customHeight="1">
      <c r="A341" s="182"/>
      <c r="B341" s="181" t="s">
        <v>8</v>
      </c>
      <c r="C341" s="163"/>
      <c r="D341" s="15" t="s">
        <v>57</v>
      </c>
      <c r="E341" s="14">
        <f>E342+E344+E343</f>
        <v>0</v>
      </c>
      <c r="F341" s="14">
        <f>F342+F344+F343</f>
        <v>0</v>
      </c>
      <c r="G341" s="41"/>
      <c r="H341" s="157"/>
      <c r="I341" s="157"/>
      <c r="J341" s="160"/>
    </row>
    <row r="342" spans="1:10" ht="15.75" customHeight="1">
      <c r="A342" s="182"/>
      <c r="B342" s="181"/>
      <c r="C342" s="163"/>
      <c r="D342" s="15" t="s">
        <v>22</v>
      </c>
      <c r="E342" s="14">
        <v>0</v>
      </c>
      <c r="F342" s="14">
        <v>0</v>
      </c>
      <c r="G342" s="41"/>
      <c r="H342" s="157"/>
      <c r="I342" s="157"/>
      <c r="J342" s="160"/>
    </row>
    <row r="343" spans="1:10" ht="15.75" customHeight="1">
      <c r="A343" s="182"/>
      <c r="B343" s="181"/>
      <c r="C343" s="163"/>
      <c r="D343" s="15" t="s">
        <v>66</v>
      </c>
      <c r="E343" s="14">
        <v>0</v>
      </c>
      <c r="F343" s="14">
        <v>0</v>
      </c>
      <c r="G343" s="41"/>
      <c r="H343" s="157"/>
      <c r="I343" s="157"/>
      <c r="J343" s="160"/>
    </row>
    <row r="344" spans="1:10" ht="15.75" customHeight="1">
      <c r="A344" s="182"/>
      <c r="B344" s="181"/>
      <c r="C344" s="163"/>
      <c r="D344" s="15" t="s">
        <v>20</v>
      </c>
      <c r="E344" s="14">
        <v>0</v>
      </c>
      <c r="F344" s="14">
        <v>0</v>
      </c>
      <c r="G344" s="41"/>
      <c r="H344" s="157"/>
      <c r="I344" s="157"/>
      <c r="J344" s="160"/>
    </row>
    <row r="345" spans="1:10" ht="15.75" customHeight="1">
      <c r="A345" s="225" t="s">
        <v>104</v>
      </c>
      <c r="B345" s="236" t="s">
        <v>6</v>
      </c>
      <c r="C345" s="216" t="s">
        <v>23</v>
      </c>
      <c r="D345" s="15" t="s">
        <v>57</v>
      </c>
      <c r="E345" s="17">
        <f>E346+E347</f>
        <v>0</v>
      </c>
      <c r="F345" s="17">
        <f>F346+F347</f>
        <v>0</v>
      </c>
      <c r="G345" s="156" t="s">
        <v>0</v>
      </c>
      <c r="H345" s="156" t="s">
        <v>0</v>
      </c>
      <c r="I345" s="156" t="s">
        <v>0</v>
      </c>
      <c r="J345" s="159"/>
    </row>
    <row r="346" spans="1:10" ht="15.75" customHeight="1">
      <c r="A346" s="225"/>
      <c r="B346" s="236"/>
      <c r="C346" s="217"/>
      <c r="D346" s="15" t="s">
        <v>22</v>
      </c>
      <c r="E346" s="14">
        <f>E348+E349+E350+E351+E352+E353+E354+E355</f>
        <v>0</v>
      </c>
      <c r="F346" s="14">
        <f>F348+F349+F350+F351+F352+F353+F354+F355</f>
        <v>0</v>
      </c>
      <c r="G346" s="157"/>
      <c r="H346" s="157"/>
      <c r="I346" s="157"/>
      <c r="J346" s="160"/>
    </row>
    <row r="347" spans="1:10" ht="15.75" customHeight="1">
      <c r="A347" s="225"/>
      <c r="B347" s="236"/>
      <c r="C347" s="218"/>
      <c r="D347" s="15" t="s">
        <v>20</v>
      </c>
      <c r="E347" s="14">
        <v>0</v>
      </c>
      <c r="F347" s="14">
        <v>0</v>
      </c>
      <c r="G347" s="158"/>
      <c r="H347" s="158"/>
      <c r="I347" s="158"/>
      <c r="J347" s="161"/>
    </row>
    <row r="348" spans="1:10" ht="66.599999999999994" customHeight="1">
      <c r="A348" s="47" t="s">
        <v>105</v>
      </c>
      <c r="B348" s="33" t="s">
        <v>13</v>
      </c>
      <c r="C348" s="43" t="s">
        <v>23</v>
      </c>
      <c r="D348" s="15" t="s">
        <v>22</v>
      </c>
      <c r="E348" s="14">
        <v>0</v>
      </c>
      <c r="F348" s="14">
        <v>0</v>
      </c>
      <c r="G348" s="165" t="s">
        <v>39</v>
      </c>
      <c r="H348" s="45">
        <v>0</v>
      </c>
      <c r="I348" s="45">
        <v>0</v>
      </c>
      <c r="J348" s="165" t="s">
        <v>182</v>
      </c>
    </row>
    <row r="349" spans="1:10" ht="66.599999999999994" customHeight="1">
      <c r="A349" s="42" t="s">
        <v>106</v>
      </c>
      <c r="B349" s="33" t="s">
        <v>13</v>
      </c>
      <c r="C349" s="43" t="s">
        <v>23</v>
      </c>
      <c r="D349" s="15" t="s">
        <v>22</v>
      </c>
      <c r="E349" s="14">
        <v>0</v>
      </c>
      <c r="F349" s="14">
        <v>0</v>
      </c>
      <c r="G349" s="167"/>
      <c r="H349" s="45">
        <v>0</v>
      </c>
      <c r="I349" s="45">
        <v>0</v>
      </c>
      <c r="J349" s="167"/>
    </row>
    <row r="350" spans="1:10" ht="67.2" customHeight="1">
      <c r="A350" s="42" t="s">
        <v>107</v>
      </c>
      <c r="B350" s="33" t="s">
        <v>13</v>
      </c>
      <c r="C350" s="43" t="s">
        <v>23</v>
      </c>
      <c r="D350" s="15" t="s">
        <v>22</v>
      </c>
      <c r="E350" s="14">
        <v>0</v>
      </c>
      <c r="F350" s="14">
        <v>0</v>
      </c>
      <c r="G350" s="167"/>
      <c r="H350" s="45">
        <v>0</v>
      </c>
      <c r="I350" s="45">
        <v>0</v>
      </c>
      <c r="J350" s="167"/>
    </row>
    <row r="351" spans="1:10" ht="67.2" customHeight="1">
      <c r="A351" s="42" t="s">
        <v>108</v>
      </c>
      <c r="B351" s="33" t="s">
        <v>13</v>
      </c>
      <c r="C351" s="43" t="s">
        <v>23</v>
      </c>
      <c r="D351" s="15" t="s">
        <v>22</v>
      </c>
      <c r="E351" s="14">
        <v>0</v>
      </c>
      <c r="F351" s="14">
        <v>0</v>
      </c>
      <c r="G351" s="167"/>
      <c r="H351" s="45">
        <v>0</v>
      </c>
      <c r="I351" s="45">
        <v>0</v>
      </c>
      <c r="J351" s="167"/>
    </row>
    <row r="352" spans="1:10" ht="67.8" customHeight="1">
      <c r="A352" s="42" t="s">
        <v>109</v>
      </c>
      <c r="B352" s="33" t="s">
        <v>13</v>
      </c>
      <c r="C352" s="43" t="s">
        <v>23</v>
      </c>
      <c r="D352" s="15" t="s">
        <v>22</v>
      </c>
      <c r="E352" s="14">
        <v>0</v>
      </c>
      <c r="F352" s="14">
        <v>0</v>
      </c>
      <c r="G352" s="167"/>
      <c r="H352" s="45">
        <v>0</v>
      </c>
      <c r="I352" s="45">
        <v>0</v>
      </c>
      <c r="J352" s="167"/>
    </row>
    <row r="353" spans="1:10" ht="65.400000000000006" customHeight="1">
      <c r="A353" s="42" t="s">
        <v>110</v>
      </c>
      <c r="B353" s="33" t="s">
        <v>13</v>
      </c>
      <c r="C353" s="43" t="s">
        <v>23</v>
      </c>
      <c r="D353" s="15" t="s">
        <v>22</v>
      </c>
      <c r="E353" s="14">
        <v>0</v>
      </c>
      <c r="F353" s="14">
        <v>0</v>
      </c>
      <c r="G353" s="167"/>
      <c r="H353" s="45">
        <v>0</v>
      </c>
      <c r="I353" s="45">
        <v>0</v>
      </c>
      <c r="J353" s="167"/>
    </row>
    <row r="354" spans="1:10" ht="69" customHeight="1">
      <c r="A354" s="48" t="s">
        <v>111</v>
      </c>
      <c r="B354" s="33" t="s">
        <v>13</v>
      </c>
      <c r="C354" s="43" t="s">
        <v>23</v>
      </c>
      <c r="D354" s="15" t="s">
        <v>22</v>
      </c>
      <c r="E354" s="14">
        <v>0</v>
      </c>
      <c r="F354" s="14">
        <v>0</v>
      </c>
      <c r="G354" s="167"/>
      <c r="H354" s="45">
        <v>0</v>
      </c>
      <c r="I354" s="45">
        <v>0</v>
      </c>
      <c r="J354" s="167"/>
    </row>
    <row r="355" spans="1:10" ht="78">
      <c r="A355" s="48" t="s">
        <v>112</v>
      </c>
      <c r="B355" s="33" t="s">
        <v>13</v>
      </c>
      <c r="C355" s="43" t="s">
        <v>23</v>
      </c>
      <c r="D355" s="15" t="s">
        <v>22</v>
      </c>
      <c r="E355" s="14">
        <v>0</v>
      </c>
      <c r="F355" s="14">
        <v>0</v>
      </c>
      <c r="G355" s="166"/>
      <c r="H355" s="45">
        <v>0</v>
      </c>
      <c r="I355" s="45">
        <v>0</v>
      </c>
      <c r="J355" s="166"/>
    </row>
    <row r="356" spans="1:10" ht="78">
      <c r="A356" s="48" t="s">
        <v>254</v>
      </c>
      <c r="B356" s="82" t="s">
        <v>13</v>
      </c>
      <c r="C356" s="83" t="s">
        <v>23</v>
      </c>
      <c r="D356" s="15" t="s">
        <v>22</v>
      </c>
      <c r="E356" s="14">
        <v>0</v>
      </c>
      <c r="F356" s="14">
        <v>0</v>
      </c>
      <c r="G356" s="81"/>
      <c r="H356" s="80">
        <v>0</v>
      </c>
      <c r="I356" s="80">
        <v>0</v>
      </c>
      <c r="J356" s="81"/>
    </row>
    <row r="357" spans="1:10" ht="15.75" customHeight="1">
      <c r="A357" s="225" t="s">
        <v>113</v>
      </c>
      <c r="B357" s="181" t="s">
        <v>63</v>
      </c>
      <c r="C357" s="172" t="s">
        <v>23</v>
      </c>
      <c r="D357" s="15" t="s">
        <v>57</v>
      </c>
      <c r="E357" s="17">
        <f>E358+E359</f>
        <v>12466.7</v>
      </c>
      <c r="F357" s="17">
        <f>F358+F359</f>
        <v>12175.32</v>
      </c>
      <c r="G357" s="156" t="s">
        <v>0</v>
      </c>
      <c r="H357" s="156" t="s">
        <v>0</v>
      </c>
      <c r="I357" s="156" t="s">
        <v>0</v>
      </c>
      <c r="J357" s="159"/>
    </row>
    <row r="358" spans="1:10" ht="15.75" customHeight="1">
      <c r="A358" s="225"/>
      <c r="B358" s="181"/>
      <c r="C358" s="183"/>
      <c r="D358" s="15" t="s">
        <v>22</v>
      </c>
      <c r="E358" s="14">
        <f>E361+E364</f>
        <v>12466.7</v>
      </c>
      <c r="F358" s="14">
        <f>F361+F364</f>
        <v>12175.32</v>
      </c>
      <c r="G358" s="157"/>
      <c r="H358" s="157"/>
      <c r="I358" s="157"/>
      <c r="J358" s="160"/>
    </row>
    <row r="359" spans="1:10" ht="15.75" customHeight="1">
      <c r="A359" s="225"/>
      <c r="B359" s="181"/>
      <c r="C359" s="183"/>
      <c r="D359" s="15" t="s">
        <v>20</v>
      </c>
      <c r="E359" s="14">
        <f>E362+E365</f>
        <v>0</v>
      </c>
      <c r="F359" s="14">
        <f>F362+F365</f>
        <v>0</v>
      </c>
      <c r="G359" s="157"/>
      <c r="H359" s="157"/>
      <c r="I359" s="157"/>
      <c r="J359" s="160"/>
    </row>
    <row r="360" spans="1:10" ht="15.75" customHeight="1">
      <c r="A360" s="225"/>
      <c r="B360" s="181" t="s">
        <v>6</v>
      </c>
      <c r="C360" s="183"/>
      <c r="D360" s="15" t="s">
        <v>57</v>
      </c>
      <c r="E360" s="14">
        <f>E361+E362</f>
        <v>12466.7</v>
      </c>
      <c r="F360" s="14">
        <f>F361+F362</f>
        <v>12175.32</v>
      </c>
      <c r="G360" s="157"/>
      <c r="H360" s="157"/>
      <c r="I360" s="157"/>
      <c r="J360" s="160"/>
    </row>
    <row r="361" spans="1:10" ht="15.75" customHeight="1">
      <c r="A361" s="225"/>
      <c r="B361" s="181"/>
      <c r="C361" s="183"/>
      <c r="D361" s="15" t="s">
        <v>22</v>
      </c>
      <c r="E361" s="14">
        <f>E366+E367+E369+E370+E371+E372+E373+E375+E377+E379+E380+E381+E382+E383+E384</f>
        <v>12466.7</v>
      </c>
      <c r="F361" s="14">
        <f>F366+F367+F369+F370+F371+F372+F373+F375+F377+F379+F380+F381+F382+F383+F384</f>
        <v>12175.32</v>
      </c>
      <c r="G361" s="157"/>
      <c r="H361" s="157"/>
      <c r="I361" s="157"/>
      <c r="J361" s="160"/>
    </row>
    <row r="362" spans="1:10" ht="15.75" customHeight="1">
      <c r="A362" s="225"/>
      <c r="B362" s="181"/>
      <c r="C362" s="183"/>
      <c r="D362" s="15" t="s">
        <v>20</v>
      </c>
      <c r="E362" s="14">
        <v>0</v>
      </c>
      <c r="F362" s="14">
        <v>0</v>
      </c>
      <c r="G362" s="157"/>
      <c r="H362" s="157"/>
      <c r="I362" s="157"/>
      <c r="J362" s="160"/>
    </row>
    <row r="363" spans="1:10" ht="15.75" customHeight="1">
      <c r="A363" s="225"/>
      <c r="B363" s="187" t="s">
        <v>114</v>
      </c>
      <c r="C363" s="183"/>
      <c r="D363" s="15" t="s">
        <v>57</v>
      </c>
      <c r="E363" s="14">
        <f>E364+E365</f>
        <v>0</v>
      </c>
      <c r="F363" s="14">
        <f>F364+F365</f>
        <v>0</v>
      </c>
      <c r="G363" s="157"/>
      <c r="H363" s="157"/>
      <c r="I363" s="157"/>
      <c r="J363" s="160"/>
    </row>
    <row r="364" spans="1:10" ht="15.75" customHeight="1">
      <c r="A364" s="225"/>
      <c r="B364" s="188"/>
      <c r="C364" s="183"/>
      <c r="D364" s="15" t="s">
        <v>22</v>
      </c>
      <c r="E364" s="14">
        <f>E378+E376+E368+E374</f>
        <v>0</v>
      </c>
      <c r="F364" s="14">
        <f>F378+F376+F368+F374</f>
        <v>0</v>
      </c>
      <c r="G364" s="157"/>
      <c r="H364" s="157"/>
      <c r="I364" s="157"/>
      <c r="J364" s="160"/>
    </row>
    <row r="365" spans="1:10" ht="15.75" customHeight="1">
      <c r="A365" s="225"/>
      <c r="B365" s="189"/>
      <c r="C365" s="173"/>
      <c r="D365" s="15" t="s">
        <v>20</v>
      </c>
      <c r="E365" s="14">
        <v>0</v>
      </c>
      <c r="F365" s="14">
        <v>0</v>
      </c>
      <c r="G365" s="158"/>
      <c r="H365" s="158"/>
      <c r="I365" s="158"/>
      <c r="J365" s="161"/>
    </row>
    <row r="366" spans="1:10" ht="67.2" customHeight="1">
      <c r="A366" s="44" t="s">
        <v>115</v>
      </c>
      <c r="B366" s="33" t="s">
        <v>13</v>
      </c>
      <c r="C366" s="43" t="s">
        <v>23</v>
      </c>
      <c r="D366" s="15" t="s">
        <v>22</v>
      </c>
      <c r="E366" s="14">
        <v>1833.7</v>
      </c>
      <c r="F366" s="27">
        <v>1833.7</v>
      </c>
      <c r="G366" s="165" t="s">
        <v>2</v>
      </c>
      <c r="H366" s="45">
        <v>3</v>
      </c>
      <c r="I366" s="45">
        <v>3</v>
      </c>
      <c r="J366" s="165"/>
    </row>
    <row r="367" spans="1:10" ht="66" customHeight="1">
      <c r="A367" s="184" t="s">
        <v>240</v>
      </c>
      <c r="B367" s="33" t="s">
        <v>13</v>
      </c>
      <c r="C367" s="172" t="s">
        <v>23</v>
      </c>
      <c r="D367" s="15" t="s">
        <v>22</v>
      </c>
      <c r="E367" s="14">
        <v>1303</v>
      </c>
      <c r="F367" s="14">
        <v>1303</v>
      </c>
      <c r="G367" s="167"/>
      <c r="H367" s="156">
        <v>5</v>
      </c>
      <c r="I367" s="156">
        <v>5</v>
      </c>
      <c r="J367" s="167"/>
    </row>
    <row r="368" spans="1:10" ht="31.2">
      <c r="A368" s="186"/>
      <c r="B368" s="33" t="s">
        <v>114</v>
      </c>
      <c r="C368" s="173"/>
      <c r="D368" s="15" t="s">
        <v>22</v>
      </c>
      <c r="E368" s="14">
        <v>0</v>
      </c>
      <c r="F368" s="14">
        <v>0</v>
      </c>
      <c r="G368" s="167"/>
      <c r="H368" s="158"/>
      <c r="I368" s="158"/>
      <c r="J368" s="167"/>
    </row>
    <row r="369" spans="1:10" ht="67.8" customHeight="1">
      <c r="A369" s="70" t="s">
        <v>241</v>
      </c>
      <c r="B369" s="33" t="s">
        <v>13</v>
      </c>
      <c r="C369" s="43" t="s">
        <v>23</v>
      </c>
      <c r="D369" s="15" t="s">
        <v>22</v>
      </c>
      <c r="E369" s="14">
        <v>0</v>
      </c>
      <c r="F369" s="27">
        <v>0</v>
      </c>
      <c r="G369" s="167"/>
      <c r="H369" s="45">
        <v>0</v>
      </c>
      <c r="I369" s="45">
        <v>0</v>
      </c>
      <c r="J369" s="167"/>
    </row>
    <row r="370" spans="1:10" ht="66.599999999999994" customHeight="1">
      <c r="A370" s="42" t="s">
        <v>116</v>
      </c>
      <c r="B370" s="33" t="s">
        <v>13</v>
      </c>
      <c r="C370" s="43" t="s">
        <v>23</v>
      </c>
      <c r="D370" s="15" t="s">
        <v>22</v>
      </c>
      <c r="E370" s="14">
        <v>0</v>
      </c>
      <c r="F370" s="14">
        <v>0</v>
      </c>
      <c r="G370" s="166"/>
      <c r="H370" s="45">
        <v>0</v>
      </c>
      <c r="I370" s="45">
        <v>0</v>
      </c>
      <c r="J370" s="166"/>
    </row>
    <row r="371" spans="1:10" ht="73.8" customHeight="1">
      <c r="A371" s="44" t="s">
        <v>117</v>
      </c>
      <c r="B371" s="33" t="s">
        <v>13</v>
      </c>
      <c r="C371" s="43" t="s">
        <v>23</v>
      </c>
      <c r="D371" s="15" t="s">
        <v>22</v>
      </c>
      <c r="E371" s="14">
        <v>672</v>
      </c>
      <c r="F371" s="14">
        <v>672</v>
      </c>
      <c r="G371" s="38" t="s">
        <v>9</v>
      </c>
      <c r="H371" s="38">
        <v>12</v>
      </c>
      <c r="I371" s="38">
        <v>12</v>
      </c>
      <c r="J371" s="38"/>
    </row>
    <row r="372" spans="1:10" ht="66" customHeight="1">
      <c r="A372" s="70" t="s">
        <v>242</v>
      </c>
      <c r="B372" s="33" t="s">
        <v>13</v>
      </c>
      <c r="C372" s="43" t="s">
        <v>23</v>
      </c>
      <c r="D372" s="15" t="s">
        <v>22</v>
      </c>
      <c r="E372" s="14">
        <v>0</v>
      </c>
      <c r="F372" s="14">
        <v>0</v>
      </c>
      <c r="G372" s="165" t="s">
        <v>2</v>
      </c>
      <c r="H372" s="38">
        <v>0</v>
      </c>
      <c r="I372" s="38">
        <v>0</v>
      </c>
      <c r="J372" s="38"/>
    </row>
    <row r="373" spans="1:10" ht="64.8" customHeight="1">
      <c r="A373" s="237" t="s">
        <v>118</v>
      </c>
      <c r="B373" s="33" t="s">
        <v>13</v>
      </c>
      <c r="C373" s="43" t="s">
        <v>23</v>
      </c>
      <c r="D373" s="15" t="s">
        <v>22</v>
      </c>
      <c r="E373" s="14">
        <v>1365.8</v>
      </c>
      <c r="F373" s="14">
        <v>1365.8</v>
      </c>
      <c r="G373" s="167"/>
      <c r="H373" s="38">
        <v>15</v>
      </c>
      <c r="I373" s="38">
        <v>15</v>
      </c>
      <c r="J373" s="84"/>
    </row>
    <row r="374" spans="1:10" ht="31.2">
      <c r="A374" s="238"/>
      <c r="B374" s="33" t="s">
        <v>114</v>
      </c>
      <c r="C374" s="39"/>
      <c r="D374" s="15" t="s">
        <v>22</v>
      </c>
      <c r="E374" s="14">
        <v>0</v>
      </c>
      <c r="F374" s="14">
        <v>0</v>
      </c>
      <c r="G374" s="167"/>
      <c r="H374" s="38">
        <v>0</v>
      </c>
      <c r="I374" s="38">
        <v>0</v>
      </c>
      <c r="J374" s="38"/>
    </row>
    <row r="375" spans="1:10" ht="67.8" customHeight="1">
      <c r="A375" s="182" t="s">
        <v>119</v>
      </c>
      <c r="B375" s="33" t="s">
        <v>13</v>
      </c>
      <c r="C375" s="172" t="s">
        <v>23</v>
      </c>
      <c r="D375" s="15" t="s">
        <v>22</v>
      </c>
      <c r="E375" s="14">
        <v>630.1</v>
      </c>
      <c r="F375" s="14">
        <v>364.1</v>
      </c>
      <c r="G375" s="167"/>
      <c r="H375" s="38">
        <v>15</v>
      </c>
      <c r="I375" s="38">
        <v>15</v>
      </c>
      <c r="J375" s="154" t="s">
        <v>369</v>
      </c>
    </row>
    <row r="376" spans="1:10" ht="31.2">
      <c r="A376" s="182"/>
      <c r="B376" s="33" t="s">
        <v>114</v>
      </c>
      <c r="C376" s="173"/>
      <c r="D376" s="15" t="s">
        <v>22</v>
      </c>
      <c r="E376" s="14">
        <v>0</v>
      </c>
      <c r="F376" s="14">
        <v>0</v>
      </c>
      <c r="G376" s="167"/>
      <c r="H376" s="38">
        <v>0</v>
      </c>
      <c r="I376" s="38">
        <v>0</v>
      </c>
      <c r="J376" s="38"/>
    </row>
    <row r="377" spans="1:10" ht="66.75" customHeight="1">
      <c r="A377" s="182" t="s">
        <v>192</v>
      </c>
      <c r="B377" s="33" t="s">
        <v>13</v>
      </c>
      <c r="C377" s="172" t="s">
        <v>23</v>
      </c>
      <c r="D377" s="15" t="s">
        <v>22</v>
      </c>
      <c r="E377" s="14">
        <v>1446</v>
      </c>
      <c r="F377" s="14">
        <v>1420.62</v>
      </c>
      <c r="G377" s="167"/>
      <c r="H377" s="38">
        <v>15</v>
      </c>
      <c r="I377" s="38">
        <v>15</v>
      </c>
      <c r="J377" s="154" t="s">
        <v>380</v>
      </c>
    </row>
    <row r="378" spans="1:10" ht="31.2">
      <c r="A378" s="182"/>
      <c r="B378" s="33" t="s">
        <v>114</v>
      </c>
      <c r="C378" s="173"/>
      <c r="D378" s="15" t="s">
        <v>22</v>
      </c>
      <c r="E378" s="14">
        <v>0</v>
      </c>
      <c r="F378" s="27">
        <v>0</v>
      </c>
      <c r="G378" s="167"/>
      <c r="H378" s="38">
        <v>0</v>
      </c>
      <c r="I378" s="38">
        <v>0</v>
      </c>
      <c r="J378" s="38"/>
    </row>
    <row r="379" spans="1:10" ht="63" customHeight="1">
      <c r="A379" s="42" t="s">
        <v>183</v>
      </c>
      <c r="B379" s="33" t="s">
        <v>13</v>
      </c>
      <c r="C379" s="104" t="s">
        <v>23</v>
      </c>
      <c r="D379" s="15" t="s">
        <v>22</v>
      </c>
      <c r="E379" s="14">
        <v>0</v>
      </c>
      <c r="F379" s="14">
        <v>0</v>
      </c>
      <c r="G379" s="167"/>
      <c r="H379" s="38">
        <v>0</v>
      </c>
      <c r="I379" s="38">
        <v>0</v>
      </c>
      <c r="J379" s="38"/>
    </row>
    <row r="380" spans="1:10" ht="65.400000000000006" customHeight="1">
      <c r="A380" s="42" t="s">
        <v>120</v>
      </c>
      <c r="B380" s="33" t="s">
        <v>13</v>
      </c>
      <c r="C380" s="104" t="s">
        <v>23</v>
      </c>
      <c r="D380" s="15" t="s">
        <v>22</v>
      </c>
      <c r="E380" s="14">
        <v>326.2</v>
      </c>
      <c r="F380" s="14">
        <v>326.2</v>
      </c>
      <c r="G380" s="167"/>
      <c r="H380" s="38">
        <v>2</v>
      </c>
      <c r="I380" s="38">
        <v>2</v>
      </c>
      <c r="J380" s="49"/>
    </row>
    <row r="381" spans="1:10" ht="65.400000000000006" customHeight="1">
      <c r="A381" s="42" t="s">
        <v>121</v>
      </c>
      <c r="B381" s="33" t="s">
        <v>13</v>
      </c>
      <c r="C381" s="104" t="s">
        <v>23</v>
      </c>
      <c r="D381" s="15" t="s">
        <v>22</v>
      </c>
      <c r="E381" s="14">
        <v>0</v>
      </c>
      <c r="F381" s="14">
        <v>0</v>
      </c>
      <c r="G381" s="167"/>
      <c r="H381" s="38">
        <v>0</v>
      </c>
      <c r="I381" s="38">
        <v>0</v>
      </c>
      <c r="J381" s="38"/>
    </row>
    <row r="382" spans="1:10" ht="67.2" customHeight="1">
      <c r="A382" s="42" t="s">
        <v>122</v>
      </c>
      <c r="B382" s="22" t="s">
        <v>13</v>
      </c>
      <c r="C382" s="8" t="s">
        <v>23</v>
      </c>
      <c r="D382" s="15" t="s">
        <v>22</v>
      </c>
      <c r="E382" s="14">
        <v>41.5</v>
      </c>
      <c r="F382" s="14">
        <v>41.5</v>
      </c>
      <c r="G382" s="166"/>
      <c r="H382" s="38">
        <v>1</v>
      </c>
      <c r="I382" s="38">
        <v>1</v>
      </c>
      <c r="J382" s="38"/>
    </row>
    <row r="383" spans="1:10" ht="67.2" customHeight="1">
      <c r="A383" s="42" t="s">
        <v>193</v>
      </c>
      <c r="B383" s="22" t="s">
        <v>13</v>
      </c>
      <c r="C383" s="8" t="s">
        <v>23</v>
      </c>
      <c r="D383" s="15" t="s">
        <v>22</v>
      </c>
      <c r="E383" s="14">
        <v>0</v>
      </c>
      <c r="F383" s="14">
        <v>0</v>
      </c>
      <c r="G383" s="41"/>
      <c r="H383" s="38">
        <v>0</v>
      </c>
      <c r="I383" s="38">
        <v>0</v>
      </c>
      <c r="J383" s="57"/>
    </row>
    <row r="384" spans="1:10" ht="67.2" customHeight="1">
      <c r="A384" s="94" t="s">
        <v>263</v>
      </c>
      <c r="B384" s="22" t="s">
        <v>13</v>
      </c>
      <c r="C384" s="8" t="s">
        <v>23</v>
      </c>
      <c r="D384" s="15" t="s">
        <v>22</v>
      </c>
      <c r="E384" s="14">
        <v>4848.3999999999996</v>
      </c>
      <c r="F384" s="14">
        <v>4848.3999999999996</v>
      </c>
      <c r="G384" s="95"/>
      <c r="H384" s="96">
        <v>6</v>
      </c>
      <c r="I384" s="96">
        <v>6</v>
      </c>
      <c r="J384" s="96"/>
    </row>
    <row r="385" spans="1:10" ht="15.75" customHeight="1">
      <c r="A385" s="225" t="s">
        <v>123</v>
      </c>
      <c r="B385" s="226" t="s">
        <v>63</v>
      </c>
      <c r="C385" s="162" t="s">
        <v>23</v>
      </c>
      <c r="D385" s="20" t="s">
        <v>57</v>
      </c>
      <c r="E385" s="21">
        <f>E386+E388+E387</f>
        <v>34331.799999999996</v>
      </c>
      <c r="F385" s="21">
        <f>F386+F388+F387</f>
        <v>31145.546999999999</v>
      </c>
      <c r="G385" s="156" t="s">
        <v>0</v>
      </c>
      <c r="H385" s="156" t="s">
        <v>0</v>
      </c>
      <c r="I385" s="156" t="s">
        <v>0</v>
      </c>
      <c r="J385" s="156"/>
    </row>
    <row r="386" spans="1:10" ht="15.75" customHeight="1">
      <c r="A386" s="225"/>
      <c r="B386" s="226"/>
      <c r="C386" s="163"/>
      <c r="D386" s="15" t="s">
        <v>22</v>
      </c>
      <c r="E386" s="14">
        <f>E390+E397+E393</f>
        <v>7906.0999999999995</v>
      </c>
      <c r="F386" s="14">
        <f>F390+F397+F393</f>
        <v>7574.9699999999984</v>
      </c>
      <c r="G386" s="157"/>
      <c r="H386" s="157"/>
      <c r="I386" s="157"/>
      <c r="J386" s="157"/>
    </row>
    <row r="387" spans="1:10" ht="15.75" customHeight="1">
      <c r="A387" s="225"/>
      <c r="B387" s="226"/>
      <c r="C387" s="163"/>
      <c r="D387" s="15" t="s">
        <v>257</v>
      </c>
      <c r="E387" s="14">
        <f>E394</f>
        <v>14424.9</v>
      </c>
      <c r="F387" s="14">
        <f>F394</f>
        <v>12283.558000000001</v>
      </c>
      <c r="G387" s="157"/>
      <c r="H387" s="157"/>
      <c r="I387" s="157"/>
      <c r="J387" s="157"/>
    </row>
    <row r="388" spans="1:10" ht="15.75" customHeight="1">
      <c r="A388" s="225"/>
      <c r="B388" s="226"/>
      <c r="C388" s="163"/>
      <c r="D388" s="15" t="s">
        <v>20</v>
      </c>
      <c r="E388" s="14">
        <f>E391+E398+E395</f>
        <v>12000.8</v>
      </c>
      <c r="F388" s="14">
        <f>F391+F398+F395</f>
        <v>11287.019</v>
      </c>
      <c r="G388" s="157"/>
      <c r="H388" s="157"/>
      <c r="I388" s="157"/>
      <c r="J388" s="157"/>
    </row>
    <row r="389" spans="1:10" ht="15.75" customHeight="1">
      <c r="A389" s="225"/>
      <c r="B389" s="181" t="s">
        <v>13</v>
      </c>
      <c r="C389" s="163"/>
      <c r="D389" s="15" t="s">
        <v>57</v>
      </c>
      <c r="E389" s="14">
        <f>E390+E391</f>
        <v>12961.599999999999</v>
      </c>
      <c r="F389" s="14">
        <f>F390+F391</f>
        <v>12947.689999999999</v>
      </c>
      <c r="G389" s="157"/>
      <c r="H389" s="157"/>
      <c r="I389" s="157"/>
      <c r="J389" s="157"/>
    </row>
    <row r="390" spans="1:10" ht="15.75" customHeight="1">
      <c r="A390" s="225"/>
      <c r="B390" s="181"/>
      <c r="C390" s="163"/>
      <c r="D390" s="15" t="s">
        <v>22</v>
      </c>
      <c r="E390" s="14">
        <f>E399+E401+E403+E405+E409+E407</f>
        <v>5769.0999999999995</v>
      </c>
      <c r="F390" s="14">
        <f>F399+F401+F403+F405+F409+F407</f>
        <v>5755.1899999999987</v>
      </c>
      <c r="G390" s="157"/>
      <c r="H390" s="157"/>
      <c r="I390" s="157"/>
      <c r="J390" s="157"/>
    </row>
    <row r="391" spans="1:10" ht="15.75" customHeight="1">
      <c r="A391" s="225"/>
      <c r="B391" s="181"/>
      <c r="C391" s="163"/>
      <c r="D391" s="15" t="s">
        <v>20</v>
      </c>
      <c r="E391" s="14">
        <f>E400+E402+E404+E410+E408</f>
        <v>7192.5</v>
      </c>
      <c r="F391" s="14">
        <f>F400+F402+F404+F410+F408</f>
        <v>7192.5</v>
      </c>
      <c r="G391" s="157"/>
      <c r="H391" s="157"/>
      <c r="I391" s="157"/>
      <c r="J391" s="157"/>
    </row>
    <row r="392" spans="1:10" ht="15.75" customHeight="1">
      <c r="A392" s="225"/>
      <c r="B392" s="181" t="s">
        <v>136</v>
      </c>
      <c r="C392" s="163"/>
      <c r="D392" s="15" t="s">
        <v>57</v>
      </c>
      <c r="E392" s="14">
        <f>E393+E395+E394</f>
        <v>21370.2</v>
      </c>
      <c r="F392" s="14">
        <f>F393+F395+F394</f>
        <v>18197.857</v>
      </c>
      <c r="G392" s="157"/>
      <c r="H392" s="157"/>
      <c r="I392" s="157"/>
      <c r="J392" s="157"/>
    </row>
    <row r="393" spans="1:10" ht="15.75" customHeight="1">
      <c r="A393" s="225"/>
      <c r="B393" s="181"/>
      <c r="C393" s="163"/>
      <c r="D393" s="15" t="s">
        <v>22</v>
      </c>
      <c r="E393" s="14">
        <f t="shared" ref="E393:F395" si="4">E411</f>
        <v>2137</v>
      </c>
      <c r="F393" s="14">
        <f t="shared" si="4"/>
        <v>1819.78</v>
      </c>
      <c r="G393" s="157"/>
      <c r="H393" s="157"/>
      <c r="I393" s="157"/>
      <c r="J393" s="157"/>
    </row>
    <row r="394" spans="1:10" ht="15.75" customHeight="1">
      <c r="A394" s="225"/>
      <c r="B394" s="181"/>
      <c r="C394" s="163"/>
      <c r="D394" s="15" t="s">
        <v>66</v>
      </c>
      <c r="E394" s="14">
        <f t="shared" si="4"/>
        <v>14424.9</v>
      </c>
      <c r="F394" s="14">
        <f t="shared" si="4"/>
        <v>12283.558000000001</v>
      </c>
      <c r="G394" s="157"/>
      <c r="H394" s="157"/>
      <c r="I394" s="157"/>
      <c r="J394" s="157"/>
    </row>
    <row r="395" spans="1:10" ht="15.75" customHeight="1">
      <c r="A395" s="225"/>
      <c r="B395" s="181"/>
      <c r="C395" s="163"/>
      <c r="D395" s="15" t="s">
        <v>20</v>
      </c>
      <c r="E395" s="14">
        <f t="shared" si="4"/>
        <v>4808.3</v>
      </c>
      <c r="F395" s="14">
        <f t="shared" si="4"/>
        <v>4094.5189999999998</v>
      </c>
      <c r="G395" s="157"/>
      <c r="H395" s="157"/>
      <c r="I395" s="157"/>
      <c r="J395" s="157"/>
    </row>
    <row r="396" spans="1:10" ht="15.75" customHeight="1">
      <c r="A396" s="225"/>
      <c r="B396" s="181" t="s">
        <v>89</v>
      </c>
      <c r="C396" s="163"/>
      <c r="D396" s="15" t="s">
        <v>57</v>
      </c>
      <c r="E396" s="14">
        <f>E397+E398</f>
        <v>0</v>
      </c>
      <c r="F396" s="14">
        <f>F397+F398</f>
        <v>0</v>
      </c>
      <c r="G396" s="157"/>
      <c r="H396" s="157"/>
      <c r="I396" s="157"/>
      <c r="J396" s="157"/>
    </row>
    <row r="397" spans="1:10" ht="15.75" customHeight="1">
      <c r="A397" s="225"/>
      <c r="B397" s="181"/>
      <c r="C397" s="163"/>
      <c r="D397" s="15" t="s">
        <v>22</v>
      </c>
      <c r="E397" s="14">
        <f>E406</f>
        <v>0</v>
      </c>
      <c r="F397" s="14">
        <f>F406</f>
        <v>0</v>
      </c>
      <c r="G397" s="157"/>
      <c r="H397" s="157"/>
      <c r="I397" s="157"/>
      <c r="J397" s="157"/>
    </row>
    <row r="398" spans="1:10" ht="15.75" customHeight="1">
      <c r="A398" s="225"/>
      <c r="B398" s="181"/>
      <c r="C398" s="164"/>
      <c r="D398" s="15" t="s">
        <v>20</v>
      </c>
      <c r="E398" s="14">
        <v>0</v>
      </c>
      <c r="F398" s="14">
        <v>0</v>
      </c>
      <c r="G398" s="158"/>
      <c r="H398" s="158"/>
      <c r="I398" s="158"/>
      <c r="J398" s="158"/>
    </row>
    <row r="399" spans="1:10" ht="15.75" customHeight="1">
      <c r="A399" s="182" t="s">
        <v>124</v>
      </c>
      <c r="B399" s="181" t="s">
        <v>6</v>
      </c>
      <c r="C399" s="172" t="s">
        <v>23</v>
      </c>
      <c r="D399" s="15" t="s">
        <v>22</v>
      </c>
      <c r="E399" s="14">
        <v>156.4</v>
      </c>
      <c r="F399" s="14">
        <v>156.4</v>
      </c>
      <c r="G399" s="165" t="s">
        <v>2</v>
      </c>
      <c r="H399" s="200">
        <v>15</v>
      </c>
      <c r="I399" s="200">
        <v>15</v>
      </c>
      <c r="J399" s="200"/>
    </row>
    <row r="400" spans="1:10" ht="21" customHeight="1">
      <c r="A400" s="182"/>
      <c r="B400" s="181"/>
      <c r="C400" s="183"/>
      <c r="D400" s="15" t="s">
        <v>20</v>
      </c>
      <c r="E400" s="14">
        <v>1406.7</v>
      </c>
      <c r="F400" s="14">
        <v>1406.7</v>
      </c>
      <c r="G400" s="167"/>
      <c r="H400" s="200"/>
      <c r="I400" s="200"/>
      <c r="J400" s="200"/>
    </row>
    <row r="401" spans="1:10" ht="15.75" customHeight="1">
      <c r="A401" s="182" t="s">
        <v>194</v>
      </c>
      <c r="B401" s="181" t="s">
        <v>6</v>
      </c>
      <c r="C401" s="183"/>
      <c r="D401" s="15" t="s">
        <v>22</v>
      </c>
      <c r="E401" s="14">
        <v>4899.5</v>
      </c>
      <c r="F401" s="14">
        <v>4899.41</v>
      </c>
      <c r="G401" s="167"/>
      <c r="H401" s="200">
        <v>15</v>
      </c>
      <c r="I401" s="200">
        <v>15</v>
      </c>
      <c r="J401" s="165"/>
    </row>
    <row r="402" spans="1:10" ht="15.75" customHeight="1">
      <c r="A402" s="182"/>
      <c r="B402" s="181"/>
      <c r="C402" s="183"/>
      <c r="D402" s="15" t="s">
        <v>20</v>
      </c>
      <c r="E402" s="14">
        <v>0</v>
      </c>
      <c r="F402" s="14">
        <v>0</v>
      </c>
      <c r="G402" s="167"/>
      <c r="H402" s="200"/>
      <c r="I402" s="200"/>
      <c r="J402" s="166"/>
    </row>
    <row r="403" spans="1:10" ht="35.4" customHeight="1">
      <c r="A403" s="182" t="s">
        <v>211</v>
      </c>
      <c r="B403" s="181" t="s">
        <v>6</v>
      </c>
      <c r="C403" s="183"/>
      <c r="D403" s="15" t="s">
        <v>22</v>
      </c>
      <c r="E403" s="14">
        <v>0</v>
      </c>
      <c r="F403" s="14">
        <v>0</v>
      </c>
      <c r="G403" s="167"/>
      <c r="H403" s="200">
        <v>0</v>
      </c>
      <c r="I403" s="200">
        <v>0</v>
      </c>
      <c r="J403" s="165"/>
    </row>
    <row r="404" spans="1:10" ht="26.4" customHeight="1">
      <c r="A404" s="182"/>
      <c r="B404" s="181"/>
      <c r="C404" s="183"/>
      <c r="D404" s="15" t="s">
        <v>20</v>
      </c>
      <c r="E404" s="14">
        <v>0</v>
      </c>
      <c r="F404" s="14">
        <v>0</v>
      </c>
      <c r="G404" s="167"/>
      <c r="H404" s="200"/>
      <c r="I404" s="200"/>
      <c r="J404" s="166"/>
    </row>
    <row r="405" spans="1:10" ht="49.5" customHeight="1">
      <c r="A405" s="184" t="s">
        <v>125</v>
      </c>
      <c r="B405" s="22" t="s">
        <v>6</v>
      </c>
      <c r="C405" s="183"/>
      <c r="D405" s="15" t="s">
        <v>22</v>
      </c>
      <c r="E405" s="14">
        <v>70.3</v>
      </c>
      <c r="F405" s="14">
        <v>56.48</v>
      </c>
      <c r="G405" s="167"/>
      <c r="H405" s="45">
        <v>15</v>
      </c>
      <c r="I405" s="45">
        <v>15</v>
      </c>
      <c r="J405" s="154" t="s">
        <v>368</v>
      </c>
    </row>
    <row r="406" spans="1:10" ht="31.2">
      <c r="A406" s="186"/>
      <c r="B406" s="33" t="s">
        <v>89</v>
      </c>
      <c r="C406" s="173"/>
      <c r="D406" s="15" t="s">
        <v>22</v>
      </c>
      <c r="E406" s="14">
        <v>0</v>
      </c>
      <c r="F406" s="14">
        <v>0</v>
      </c>
      <c r="G406" s="167"/>
      <c r="H406" s="45">
        <v>0</v>
      </c>
      <c r="I406" s="45">
        <v>0</v>
      </c>
      <c r="J406" s="28"/>
    </row>
    <row r="407" spans="1:10" ht="33" customHeight="1">
      <c r="A407" s="182" t="s">
        <v>195</v>
      </c>
      <c r="B407" s="181" t="s">
        <v>6</v>
      </c>
      <c r="C407" s="40"/>
      <c r="D407" s="15" t="s">
        <v>22</v>
      </c>
      <c r="E407" s="14">
        <v>440</v>
      </c>
      <c r="F407" s="14">
        <v>440</v>
      </c>
      <c r="G407" s="167"/>
      <c r="H407" s="200">
        <v>1</v>
      </c>
      <c r="I407" s="200">
        <v>1</v>
      </c>
      <c r="J407" s="165"/>
    </row>
    <row r="408" spans="1:10" ht="29.25" customHeight="1">
      <c r="A408" s="182"/>
      <c r="B408" s="181"/>
      <c r="C408" s="40"/>
      <c r="D408" s="15" t="s">
        <v>20</v>
      </c>
      <c r="E408" s="14">
        <v>3960</v>
      </c>
      <c r="F408" s="14">
        <v>3960</v>
      </c>
      <c r="G408" s="167"/>
      <c r="H408" s="200"/>
      <c r="I408" s="200"/>
      <c r="J408" s="166"/>
    </row>
    <row r="409" spans="1:10" ht="33" customHeight="1">
      <c r="A409" s="182" t="s">
        <v>243</v>
      </c>
      <c r="B409" s="181" t="s">
        <v>6</v>
      </c>
      <c r="C409" s="68"/>
      <c r="D409" s="15" t="s">
        <v>22</v>
      </c>
      <c r="E409" s="14">
        <v>202.9</v>
      </c>
      <c r="F409" s="14">
        <v>202.9</v>
      </c>
      <c r="G409" s="167"/>
      <c r="H409" s="200">
        <v>15</v>
      </c>
      <c r="I409" s="200">
        <v>15</v>
      </c>
      <c r="J409" s="165"/>
    </row>
    <row r="410" spans="1:10" ht="29.25" customHeight="1">
      <c r="A410" s="182"/>
      <c r="B410" s="181"/>
      <c r="C410" s="103" t="s">
        <v>23</v>
      </c>
      <c r="D410" s="15" t="s">
        <v>20</v>
      </c>
      <c r="E410" s="14">
        <v>1825.8</v>
      </c>
      <c r="F410" s="14">
        <v>1825.8</v>
      </c>
      <c r="G410" s="167"/>
      <c r="H410" s="200"/>
      <c r="I410" s="200"/>
      <c r="J410" s="166"/>
    </row>
    <row r="411" spans="1:10" ht="23.4" customHeight="1">
      <c r="A411" s="184" t="s">
        <v>256</v>
      </c>
      <c r="B411" s="181" t="s">
        <v>136</v>
      </c>
      <c r="C411" s="92"/>
      <c r="D411" s="15" t="s">
        <v>22</v>
      </c>
      <c r="E411" s="14">
        <v>2137</v>
      </c>
      <c r="F411" s="14">
        <v>1819.78</v>
      </c>
      <c r="G411" s="167"/>
      <c r="H411" s="156">
        <v>2</v>
      </c>
      <c r="I411" s="156">
        <v>2</v>
      </c>
      <c r="J411" s="165" t="s">
        <v>368</v>
      </c>
    </row>
    <row r="412" spans="1:10" ht="23.4" customHeight="1">
      <c r="A412" s="185"/>
      <c r="B412" s="181"/>
      <c r="C412" s="92"/>
      <c r="D412" s="15" t="s">
        <v>257</v>
      </c>
      <c r="E412" s="14">
        <v>14424.9</v>
      </c>
      <c r="F412" s="14">
        <v>12283.558000000001</v>
      </c>
      <c r="G412" s="167"/>
      <c r="H412" s="157"/>
      <c r="I412" s="157"/>
      <c r="J412" s="167"/>
    </row>
    <row r="413" spans="1:10" ht="23.4" customHeight="1">
      <c r="A413" s="185"/>
      <c r="B413" s="181"/>
      <c r="C413" s="92"/>
      <c r="D413" s="15" t="s">
        <v>20</v>
      </c>
      <c r="E413" s="14">
        <v>4808.3</v>
      </c>
      <c r="F413" s="14">
        <v>4094.5189999999998</v>
      </c>
      <c r="G413" s="167"/>
      <c r="H413" s="157"/>
      <c r="I413" s="157"/>
      <c r="J413" s="167"/>
    </row>
    <row r="414" spans="1:10" ht="16.8" customHeight="1">
      <c r="A414" s="185"/>
      <c r="B414" s="181" t="s">
        <v>6</v>
      </c>
      <c r="C414" s="92"/>
      <c r="D414" s="15" t="s">
        <v>22</v>
      </c>
      <c r="E414" s="14">
        <v>0</v>
      </c>
      <c r="F414" s="14">
        <v>0</v>
      </c>
      <c r="G414" s="167"/>
      <c r="H414" s="157"/>
      <c r="I414" s="157"/>
      <c r="J414" s="167"/>
    </row>
    <row r="415" spans="1:10" ht="16.8" customHeight="1">
      <c r="A415" s="185"/>
      <c r="B415" s="181"/>
      <c r="C415" s="92"/>
      <c r="D415" s="15" t="s">
        <v>257</v>
      </c>
      <c r="E415" s="14">
        <v>0</v>
      </c>
      <c r="F415" s="14">
        <v>0</v>
      </c>
      <c r="G415" s="167"/>
      <c r="H415" s="157"/>
      <c r="I415" s="157"/>
      <c r="J415" s="167"/>
    </row>
    <row r="416" spans="1:10" ht="16.8" customHeight="1">
      <c r="A416" s="186"/>
      <c r="B416" s="181"/>
      <c r="C416" s="92"/>
      <c r="D416" s="15" t="s">
        <v>20</v>
      </c>
      <c r="E416" s="14">
        <v>0</v>
      </c>
      <c r="F416" s="14">
        <v>0</v>
      </c>
      <c r="G416" s="166"/>
      <c r="H416" s="158"/>
      <c r="I416" s="158"/>
      <c r="J416" s="166"/>
    </row>
    <row r="417" spans="1:10" ht="15.75" customHeight="1">
      <c r="A417" s="225" t="s">
        <v>126</v>
      </c>
      <c r="B417" s="226" t="s">
        <v>63</v>
      </c>
      <c r="C417" s="162" t="s">
        <v>23</v>
      </c>
      <c r="D417" s="20" t="s">
        <v>57</v>
      </c>
      <c r="E417" s="21">
        <f>E418+E420+E419</f>
        <v>24339.199999999997</v>
      </c>
      <c r="F417" s="21">
        <f>F418+F420+F419</f>
        <v>23724.205000000002</v>
      </c>
      <c r="G417" s="156" t="s">
        <v>0</v>
      </c>
      <c r="H417" s="156" t="s">
        <v>0</v>
      </c>
      <c r="I417" s="156" t="s">
        <v>0</v>
      </c>
      <c r="J417" s="165" t="s">
        <v>367</v>
      </c>
    </row>
    <row r="418" spans="1:10" ht="15.75" customHeight="1">
      <c r="A418" s="225"/>
      <c r="B418" s="226"/>
      <c r="C418" s="163"/>
      <c r="D418" s="15" t="s">
        <v>22</v>
      </c>
      <c r="E418" s="14">
        <f>E422+E426</f>
        <v>8731.9</v>
      </c>
      <c r="F418" s="14">
        <f>F422+F426</f>
        <v>8264.0509999999995</v>
      </c>
      <c r="G418" s="157"/>
      <c r="H418" s="157"/>
      <c r="I418" s="157"/>
      <c r="J418" s="167"/>
    </row>
    <row r="419" spans="1:10" ht="15.75" customHeight="1">
      <c r="A419" s="225"/>
      <c r="B419" s="226"/>
      <c r="C419" s="163"/>
      <c r="D419" s="15" t="s">
        <v>66</v>
      </c>
      <c r="E419" s="14">
        <f>E423</f>
        <v>8475.5</v>
      </c>
      <c r="F419" s="14">
        <f>F423</f>
        <v>8398.3700000000008</v>
      </c>
      <c r="G419" s="157"/>
      <c r="H419" s="157"/>
      <c r="I419" s="157"/>
      <c r="J419" s="167"/>
    </row>
    <row r="420" spans="1:10" ht="15.75" customHeight="1">
      <c r="A420" s="225"/>
      <c r="B420" s="226"/>
      <c r="C420" s="163"/>
      <c r="D420" s="15" t="s">
        <v>20</v>
      </c>
      <c r="E420" s="14">
        <f>E424+E427</f>
        <v>7131.7999999999993</v>
      </c>
      <c r="F420" s="14">
        <f>F424+F427</f>
        <v>7061.7839999999997</v>
      </c>
      <c r="G420" s="157"/>
      <c r="H420" s="157"/>
      <c r="I420" s="157"/>
      <c r="J420" s="167"/>
    </row>
    <row r="421" spans="1:10" ht="15.75" customHeight="1">
      <c r="A421" s="225"/>
      <c r="B421" s="181" t="s">
        <v>10</v>
      </c>
      <c r="C421" s="163"/>
      <c r="D421" s="15" t="s">
        <v>57</v>
      </c>
      <c r="E421" s="14">
        <f>E422+E424+E423</f>
        <v>24339.199999999997</v>
      </c>
      <c r="F421" s="14">
        <f>F422+F424+F423</f>
        <v>23724.205000000002</v>
      </c>
      <c r="G421" s="157"/>
      <c r="H421" s="157"/>
      <c r="I421" s="157"/>
      <c r="J421" s="167"/>
    </row>
    <row r="422" spans="1:10" ht="15.75" customHeight="1">
      <c r="A422" s="225"/>
      <c r="B422" s="181"/>
      <c r="C422" s="163"/>
      <c r="D422" s="15" t="s">
        <v>22</v>
      </c>
      <c r="E422" s="14">
        <f>E434+E430+E431+E440+E443+E446+E449+E453+E456</f>
        <v>8731.9</v>
      </c>
      <c r="F422" s="14">
        <f>F434+F430+F431+F440+F443+F446+F449+F453+F456</f>
        <v>8264.0509999999995</v>
      </c>
      <c r="G422" s="157"/>
      <c r="H422" s="157"/>
      <c r="I422" s="157"/>
      <c r="J422" s="167"/>
    </row>
    <row r="423" spans="1:10" ht="15.75" customHeight="1">
      <c r="A423" s="225"/>
      <c r="B423" s="181"/>
      <c r="C423" s="163"/>
      <c r="D423" s="15" t="s">
        <v>66</v>
      </c>
      <c r="E423" s="14">
        <f>E450</f>
        <v>8475.5</v>
      </c>
      <c r="F423" s="14">
        <f>F450</f>
        <v>8398.3700000000008</v>
      </c>
      <c r="G423" s="157"/>
      <c r="H423" s="157"/>
      <c r="I423" s="157"/>
      <c r="J423" s="167"/>
    </row>
    <row r="424" spans="1:10" ht="15.75" customHeight="1">
      <c r="A424" s="225"/>
      <c r="B424" s="181"/>
      <c r="C424" s="163"/>
      <c r="D424" s="15" t="s">
        <v>20</v>
      </c>
      <c r="E424" s="14">
        <f>E435+E441+E444+E447+E451+E454+E457</f>
        <v>7131.7999999999993</v>
      </c>
      <c r="F424" s="14">
        <f>F435+F441+F444+F447+F451+F454+F457</f>
        <v>7061.7839999999997</v>
      </c>
      <c r="G424" s="157"/>
      <c r="H424" s="157"/>
      <c r="I424" s="157"/>
      <c r="J424" s="167"/>
    </row>
    <row r="425" spans="1:10" ht="15.75" customHeight="1">
      <c r="A425" s="225"/>
      <c r="B425" s="181" t="s">
        <v>89</v>
      </c>
      <c r="C425" s="163"/>
      <c r="D425" s="15" t="s">
        <v>57</v>
      </c>
      <c r="E425" s="14">
        <f>E426+E427</f>
        <v>0</v>
      </c>
      <c r="F425" s="14">
        <f>F426+F427</f>
        <v>0</v>
      </c>
      <c r="G425" s="157"/>
      <c r="H425" s="157"/>
      <c r="I425" s="157"/>
      <c r="J425" s="167"/>
    </row>
    <row r="426" spans="1:10" ht="15.75" customHeight="1">
      <c r="A426" s="225"/>
      <c r="B426" s="181"/>
      <c r="C426" s="163"/>
      <c r="D426" s="15" t="s">
        <v>22</v>
      </c>
      <c r="E426" s="14">
        <f>E437</f>
        <v>0</v>
      </c>
      <c r="F426" s="14">
        <f>F437</f>
        <v>0</v>
      </c>
      <c r="G426" s="157"/>
      <c r="H426" s="157"/>
      <c r="I426" s="157"/>
      <c r="J426" s="167"/>
    </row>
    <row r="427" spans="1:10" ht="15.75" customHeight="1">
      <c r="A427" s="225"/>
      <c r="B427" s="181"/>
      <c r="C427" s="164"/>
      <c r="D427" s="15" t="s">
        <v>20</v>
      </c>
      <c r="E427" s="14">
        <v>0</v>
      </c>
      <c r="F427" s="14">
        <v>0</v>
      </c>
      <c r="G427" s="158"/>
      <c r="H427" s="158"/>
      <c r="I427" s="158"/>
      <c r="J427" s="166"/>
    </row>
    <row r="428" spans="1:10" ht="83.25" customHeight="1">
      <c r="A428" s="42" t="s">
        <v>29</v>
      </c>
      <c r="B428" s="33" t="s">
        <v>127</v>
      </c>
      <c r="C428" s="43" t="s">
        <v>23</v>
      </c>
      <c r="D428" s="15" t="s">
        <v>22</v>
      </c>
      <c r="E428" s="14">
        <v>0</v>
      </c>
      <c r="F428" s="15">
        <v>0</v>
      </c>
      <c r="G428" s="165" t="s">
        <v>2</v>
      </c>
      <c r="H428" s="45">
        <v>0</v>
      </c>
      <c r="I428" s="45">
        <v>0</v>
      </c>
      <c r="J428" s="45"/>
    </row>
    <row r="429" spans="1:10" ht="52.5" customHeight="1">
      <c r="A429" s="42" t="s">
        <v>30</v>
      </c>
      <c r="B429" s="22" t="s">
        <v>128</v>
      </c>
      <c r="C429" s="8" t="s">
        <v>23</v>
      </c>
      <c r="D429" s="15" t="s">
        <v>22</v>
      </c>
      <c r="E429" s="14">
        <v>0</v>
      </c>
      <c r="F429" s="15">
        <v>0</v>
      </c>
      <c r="G429" s="167"/>
      <c r="H429" s="45">
        <v>0</v>
      </c>
      <c r="I429" s="45">
        <v>0</v>
      </c>
      <c r="J429" s="45"/>
    </row>
    <row r="430" spans="1:10" ht="91.2" customHeight="1">
      <c r="A430" s="42" t="s">
        <v>129</v>
      </c>
      <c r="B430" s="22" t="s">
        <v>7</v>
      </c>
      <c r="C430" s="8" t="s">
        <v>23</v>
      </c>
      <c r="D430" s="15" t="s">
        <v>22</v>
      </c>
      <c r="E430" s="14">
        <v>182.3</v>
      </c>
      <c r="F430" s="27">
        <v>182.3</v>
      </c>
      <c r="G430" s="167"/>
      <c r="H430" s="45">
        <v>15</v>
      </c>
      <c r="I430" s="45">
        <v>15</v>
      </c>
      <c r="J430" s="38"/>
    </row>
    <row r="431" spans="1:10" ht="66" customHeight="1">
      <c r="A431" s="42" t="s">
        <v>27</v>
      </c>
      <c r="B431" s="22" t="s">
        <v>8</v>
      </c>
      <c r="C431" s="8" t="s">
        <v>23</v>
      </c>
      <c r="D431" s="15" t="s">
        <v>22</v>
      </c>
      <c r="E431" s="14">
        <v>0</v>
      </c>
      <c r="F431" s="15">
        <v>0</v>
      </c>
      <c r="G431" s="167"/>
      <c r="H431" s="45">
        <v>0</v>
      </c>
      <c r="I431" s="45">
        <v>0</v>
      </c>
      <c r="J431" s="28"/>
    </row>
    <row r="432" spans="1:10" ht="65.25" customHeight="1">
      <c r="A432" s="42" t="s">
        <v>130</v>
      </c>
      <c r="B432" s="22" t="s">
        <v>7</v>
      </c>
      <c r="C432" s="8" t="s">
        <v>23</v>
      </c>
      <c r="D432" s="15" t="s">
        <v>22</v>
      </c>
      <c r="E432" s="14">
        <v>0</v>
      </c>
      <c r="F432" s="15">
        <v>0</v>
      </c>
      <c r="G432" s="166"/>
      <c r="H432" s="45">
        <v>0</v>
      </c>
      <c r="I432" s="45">
        <v>0</v>
      </c>
      <c r="J432" s="45"/>
    </row>
    <row r="433" spans="1:10" ht="15.75" customHeight="1">
      <c r="A433" s="182" t="s">
        <v>28</v>
      </c>
      <c r="B433" s="181" t="s">
        <v>7</v>
      </c>
      <c r="C433" s="172" t="s">
        <v>23</v>
      </c>
      <c r="D433" s="15" t="s">
        <v>57</v>
      </c>
      <c r="E433" s="14">
        <f>E434+E435</f>
        <v>7247.9</v>
      </c>
      <c r="F433" s="14">
        <f>F434+F435</f>
        <v>6792.7190000000001</v>
      </c>
      <c r="G433" s="165" t="s">
        <v>21</v>
      </c>
      <c r="H433" s="156">
        <v>901</v>
      </c>
      <c r="I433" s="156">
        <v>901</v>
      </c>
      <c r="J433" s="165" t="s">
        <v>366</v>
      </c>
    </row>
    <row r="434" spans="1:10" ht="15.75" customHeight="1">
      <c r="A434" s="182"/>
      <c r="B434" s="181"/>
      <c r="C434" s="183"/>
      <c r="D434" s="15" t="s">
        <v>22</v>
      </c>
      <c r="E434" s="14">
        <v>7247.9</v>
      </c>
      <c r="F434" s="14">
        <v>6792.7190000000001</v>
      </c>
      <c r="G434" s="167"/>
      <c r="H434" s="157"/>
      <c r="I434" s="157"/>
      <c r="J434" s="167"/>
    </row>
    <row r="435" spans="1:10" ht="15.75" customHeight="1">
      <c r="A435" s="182"/>
      <c r="B435" s="181"/>
      <c r="C435" s="183"/>
      <c r="D435" s="15" t="s">
        <v>20</v>
      </c>
      <c r="E435" s="14">
        <v>0</v>
      </c>
      <c r="F435" s="14">
        <v>0</v>
      </c>
      <c r="G435" s="167"/>
      <c r="H435" s="157"/>
      <c r="I435" s="157"/>
      <c r="J435" s="166"/>
    </row>
    <row r="436" spans="1:10" ht="15.75" customHeight="1">
      <c r="A436" s="182"/>
      <c r="B436" s="226" t="s">
        <v>131</v>
      </c>
      <c r="C436" s="183"/>
      <c r="D436" s="15" t="s">
        <v>57</v>
      </c>
      <c r="E436" s="14">
        <f>E437+E438</f>
        <v>0</v>
      </c>
      <c r="F436" s="14">
        <f>F437+F438</f>
        <v>0</v>
      </c>
      <c r="G436" s="167"/>
      <c r="H436" s="156">
        <v>0</v>
      </c>
      <c r="I436" s="156">
        <v>0</v>
      </c>
      <c r="J436" s="156"/>
    </row>
    <row r="437" spans="1:10" ht="15.75" customHeight="1">
      <c r="A437" s="182"/>
      <c r="B437" s="226"/>
      <c r="C437" s="183"/>
      <c r="D437" s="15" t="s">
        <v>22</v>
      </c>
      <c r="E437" s="14">
        <v>0</v>
      </c>
      <c r="F437" s="14">
        <v>0</v>
      </c>
      <c r="G437" s="167"/>
      <c r="H437" s="157"/>
      <c r="I437" s="157"/>
      <c r="J437" s="157"/>
    </row>
    <row r="438" spans="1:10" ht="15.75" customHeight="1">
      <c r="A438" s="182"/>
      <c r="B438" s="226"/>
      <c r="C438" s="173"/>
      <c r="D438" s="15" t="s">
        <v>20</v>
      </c>
      <c r="E438" s="14">
        <v>0</v>
      </c>
      <c r="F438" s="14">
        <v>0</v>
      </c>
      <c r="G438" s="166"/>
      <c r="H438" s="157"/>
      <c r="I438" s="157"/>
      <c r="J438" s="157"/>
    </row>
    <row r="439" spans="1:10" ht="18.600000000000001" customHeight="1">
      <c r="A439" s="182" t="s">
        <v>196</v>
      </c>
      <c r="B439" s="181" t="s">
        <v>7</v>
      </c>
      <c r="C439" s="172" t="s">
        <v>23</v>
      </c>
      <c r="D439" s="15" t="s">
        <v>57</v>
      </c>
      <c r="E439" s="14">
        <f>E440+E441</f>
        <v>2461.8999999999996</v>
      </c>
      <c r="F439" s="14">
        <f>F440+F441</f>
        <v>2452.0459999999998</v>
      </c>
      <c r="G439" s="165" t="s">
        <v>21</v>
      </c>
      <c r="H439" s="156">
        <v>123</v>
      </c>
      <c r="I439" s="156">
        <v>123</v>
      </c>
      <c r="J439" s="156"/>
    </row>
    <row r="440" spans="1:10" ht="18.600000000000001" customHeight="1">
      <c r="A440" s="182"/>
      <c r="B440" s="181"/>
      <c r="C440" s="183"/>
      <c r="D440" s="15" t="s">
        <v>22</v>
      </c>
      <c r="E440" s="14">
        <v>246.2</v>
      </c>
      <c r="F440" s="14">
        <v>245.2</v>
      </c>
      <c r="G440" s="167"/>
      <c r="H440" s="157"/>
      <c r="I440" s="157"/>
      <c r="J440" s="157"/>
    </row>
    <row r="441" spans="1:10" ht="18.600000000000001" customHeight="1">
      <c r="A441" s="182"/>
      <c r="B441" s="181"/>
      <c r="C441" s="183"/>
      <c r="D441" s="15" t="s">
        <v>20</v>
      </c>
      <c r="E441" s="14">
        <v>2215.6999999999998</v>
      </c>
      <c r="F441" s="14">
        <v>2206.846</v>
      </c>
      <c r="G441" s="167"/>
      <c r="H441" s="157"/>
      <c r="I441" s="157"/>
      <c r="J441" s="157"/>
    </row>
    <row r="442" spans="1:10" ht="18.600000000000001" customHeight="1">
      <c r="A442" s="182" t="s">
        <v>197</v>
      </c>
      <c r="B442" s="181" t="s">
        <v>7</v>
      </c>
      <c r="C442" s="172" t="s">
        <v>23</v>
      </c>
      <c r="D442" s="15" t="s">
        <v>57</v>
      </c>
      <c r="E442" s="14">
        <f>E443+E444</f>
        <v>2049.1</v>
      </c>
      <c r="F442" s="14">
        <f>F443+F444</f>
        <v>2009.7449999999999</v>
      </c>
      <c r="G442" s="165" t="s">
        <v>21</v>
      </c>
      <c r="H442" s="156">
        <v>930</v>
      </c>
      <c r="I442" s="156">
        <v>930</v>
      </c>
      <c r="J442" s="156"/>
    </row>
    <row r="443" spans="1:10" ht="18.600000000000001" customHeight="1">
      <c r="A443" s="182"/>
      <c r="B443" s="181"/>
      <c r="C443" s="183"/>
      <c r="D443" s="15" t="s">
        <v>22</v>
      </c>
      <c r="E443" s="14">
        <v>204.9</v>
      </c>
      <c r="F443" s="14">
        <v>200.97499999999999</v>
      </c>
      <c r="G443" s="167"/>
      <c r="H443" s="157"/>
      <c r="I443" s="157"/>
      <c r="J443" s="157"/>
    </row>
    <row r="444" spans="1:10" ht="18.600000000000001" customHeight="1">
      <c r="A444" s="182"/>
      <c r="B444" s="181"/>
      <c r="C444" s="183"/>
      <c r="D444" s="15" t="s">
        <v>20</v>
      </c>
      <c r="E444" s="14">
        <v>1844.2</v>
      </c>
      <c r="F444" s="14">
        <v>1808.77</v>
      </c>
      <c r="G444" s="167"/>
      <c r="H444" s="157"/>
      <c r="I444" s="157"/>
      <c r="J444" s="157"/>
    </row>
    <row r="445" spans="1:10" ht="18.600000000000001" customHeight="1">
      <c r="A445" s="182" t="s">
        <v>198</v>
      </c>
      <c r="B445" s="181" t="s">
        <v>7</v>
      </c>
      <c r="C445" s="172" t="s">
        <v>23</v>
      </c>
      <c r="D445" s="15" t="s">
        <v>57</v>
      </c>
      <c r="E445" s="14">
        <f>E446+E447</f>
        <v>246.7</v>
      </c>
      <c r="F445" s="14">
        <f>F446+F447</f>
        <v>246.7</v>
      </c>
      <c r="G445" s="165" t="s">
        <v>21</v>
      </c>
      <c r="H445" s="156">
        <v>14</v>
      </c>
      <c r="I445" s="156">
        <v>14</v>
      </c>
      <c r="J445" s="156"/>
    </row>
    <row r="446" spans="1:10" ht="18.600000000000001" customHeight="1">
      <c r="A446" s="182"/>
      <c r="B446" s="181"/>
      <c r="C446" s="183"/>
      <c r="D446" s="15" t="s">
        <v>22</v>
      </c>
      <c r="E446" s="14">
        <v>0</v>
      </c>
      <c r="F446" s="14">
        <v>0</v>
      </c>
      <c r="G446" s="167"/>
      <c r="H446" s="157"/>
      <c r="I446" s="157"/>
      <c r="J446" s="157"/>
    </row>
    <row r="447" spans="1:10" ht="18.600000000000001" customHeight="1">
      <c r="A447" s="182"/>
      <c r="B447" s="181"/>
      <c r="C447" s="183"/>
      <c r="D447" s="15" t="s">
        <v>20</v>
      </c>
      <c r="E447" s="14">
        <v>246.7</v>
      </c>
      <c r="F447" s="14">
        <v>246.7</v>
      </c>
      <c r="G447" s="167"/>
      <c r="H447" s="157"/>
      <c r="I447" s="157"/>
      <c r="J447" s="157"/>
    </row>
    <row r="448" spans="1:10" ht="18.600000000000001" customHeight="1">
      <c r="A448" s="182" t="s">
        <v>212</v>
      </c>
      <c r="B448" s="181" t="s">
        <v>7</v>
      </c>
      <c r="C448" s="172" t="s">
        <v>23</v>
      </c>
      <c r="D448" s="15" t="s">
        <v>57</v>
      </c>
      <c r="E448" s="14">
        <f>E449+E451+E450</f>
        <v>12151.3</v>
      </c>
      <c r="F448" s="14">
        <f>F449+F451+F450</f>
        <v>12040.695</v>
      </c>
      <c r="G448" s="165" t="s">
        <v>21</v>
      </c>
      <c r="H448" s="156">
        <v>930</v>
      </c>
      <c r="I448" s="156">
        <v>930</v>
      </c>
      <c r="J448" s="156"/>
    </row>
    <row r="449" spans="1:10" ht="18.600000000000001" customHeight="1">
      <c r="A449" s="182"/>
      <c r="B449" s="181"/>
      <c r="C449" s="183"/>
      <c r="D449" s="15" t="s">
        <v>22</v>
      </c>
      <c r="E449" s="14">
        <v>850.6</v>
      </c>
      <c r="F449" s="14">
        <v>842.85699999999997</v>
      </c>
      <c r="G449" s="167"/>
      <c r="H449" s="157"/>
      <c r="I449" s="157"/>
      <c r="J449" s="157"/>
    </row>
    <row r="450" spans="1:10" ht="18.600000000000001" customHeight="1">
      <c r="A450" s="182"/>
      <c r="B450" s="181"/>
      <c r="C450" s="183"/>
      <c r="D450" s="15" t="s">
        <v>66</v>
      </c>
      <c r="E450" s="14">
        <v>8475.5</v>
      </c>
      <c r="F450" s="14">
        <v>8398.3700000000008</v>
      </c>
      <c r="G450" s="167"/>
      <c r="H450" s="157"/>
      <c r="I450" s="157"/>
      <c r="J450" s="157"/>
    </row>
    <row r="451" spans="1:10" ht="18.600000000000001" customHeight="1">
      <c r="A451" s="182"/>
      <c r="B451" s="181"/>
      <c r="C451" s="183"/>
      <c r="D451" s="15" t="s">
        <v>20</v>
      </c>
      <c r="E451" s="14">
        <v>2825.2</v>
      </c>
      <c r="F451" s="14">
        <v>2799.4679999999998</v>
      </c>
      <c r="G451" s="167"/>
      <c r="H451" s="157"/>
      <c r="I451" s="157"/>
      <c r="J451" s="157"/>
    </row>
    <row r="452" spans="1:10" ht="18.600000000000001" customHeight="1">
      <c r="A452" s="182" t="s">
        <v>213</v>
      </c>
      <c r="B452" s="181" t="s">
        <v>7</v>
      </c>
      <c r="C452" s="172" t="s">
        <v>23</v>
      </c>
      <c r="D452" s="15" t="s">
        <v>57</v>
      </c>
      <c r="E452" s="14">
        <f>E453+E454</f>
        <v>0</v>
      </c>
      <c r="F452" s="14">
        <f>F453+F454</f>
        <v>0</v>
      </c>
      <c r="G452" s="165" t="s">
        <v>21</v>
      </c>
      <c r="H452" s="156">
        <v>0</v>
      </c>
      <c r="I452" s="156">
        <v>0</v>
      </c>
      <c r="J452" s="165"/>
    </row>
    <row r="453" spans="1:10" ht="18.600000000000001" customHeight="1">
      <c r="A453" s="182"/>
      <c r="B453" s="181"/>
      <c r="C453" s="183"/>
      <c r="D453" s="15" t="s">
        <v>22</v>
      </c>
      <c r="E453" s="14">
        <v>0</v>
      </c>
      <c r="F453" s="14">
        <v>0</v>
      </c>
      <c r="G453" s="167"/>
      <c r="H453" s="157"/>
      <c r="I453" s="157"/>
      <c r="J453" s="167"/>
    </row>
    <row r="454" spans="1:10" ht="18.600000000000001" customHeight="1">
      <c r="A454" s="182"/>
      <c r="B454" s="181"/>
      <c r="C454" s="183"/>
      <c r="D454" s="15" t="s">
        <v>20</v>
      </c>
      <c r="E454" s="14">
        <v>0</v>
      </c>
      <c r="F454" s="14">
        <v>0</v>
      </c>
      <c r="G454" s="167"/>
      <c r="H454" s="157"/>
      <c r="I454" s="157"/>
      <c r="J454" s="166"/>
    </row>
    <row r="455" spans="1:10" ht="22.2" customHeight="1">
      <c r="A455" s="182" t="s">
        <v>244</v>
      </c>
      <c r="B455" s="181" t="s">
        <v>7</v>
      </c>
      <c r="C455" s="172" t="s">
        <v>23</v>
      </c>
      <c r="D455" s="15" t="s">
        <v>57</v>
      </c>
      <c r="E455" s="14">
        <f>E456+E457</f>
        <v>0</v>
      </c>
      <c r="F455" s="14">
        <f>F456+F457</f>
        <v>0</v>
      </c>
      <c r="G455" s="165" t="s">
        <v>2</v>
      </c>
      <c r="H455" s="156">
        <v>0</v>
      </c>
      <c r="I455" s="156">
        <v>0</v>
      </c>
      <c r="J455" s="165"/>
    </row>
    <row r="456" spans="1:10" ht="22.2" customHeight="1">
      <c r="A456" s="182"/>
      <c r="B456" s="181"/>
      <c r="C456" s="183"/>
      <c r="D456" s="15" t="s">
        <v>22</v>
      </c>
      <c r="E456" s="14">
        <v>0</v>
      </c>
      <c r="F456" s="14">
        <v>0</v>
      </c>
      <c r="G456" s="167"/>
      <c r="H456" s="157"/>
      <c r="I456" s="157"/>
      <c r="J456" s="167"/>
    </row>
    <row r="457" spans="1:10" ht="22.2" customHeight="1">
      <c r="A457" s="182"/>
      <c r="B457" s="181"/>
      <c r="C457" s="183"/>
      <c r="D457" s="15" t="s">
        <v>20</v>
      </c>
      <c r="E457" s="14">
        <v>0</v>
      </c>
      <c r="F457" s="14">
        <v>0</v>
      </c>
      <c r="G457" s="167"/>
      <c r="H457" s="157"/>
      <c r="I457" s="157"/>
      <c r="J457" s="166"/>
    </row>
    <row r="458" spans="1:10" ht="15.75" customHeight="1">
      <c r="A458" s="227" t="s">
        <v>132</v>
      </c>
      <c r="B458" s="228" t="s">
        <v>63</v>
      </c>
      <c r="C458" s="162" t="s">
        <v>23</v>
      </c>
      <c r="D458" s="20" t="s">
        <v>57</v>
      </c>
      <c r="E458" s="21">
        <f>E459+E460</f>
        <v>1764.43</v>
      </c>
      <c r="F458" s="21">
        <f>F459+F460</f>
        <v>1764.43</v>
      </c>
      <c r="G458" s="156" t="s">
        <v>0</v>
      </c>
      <c r="H458" s="156" t="s">
        <v>0</v>
      </c>
      <c r="I458" s="156" t="s">
        <v>0</v>
      </c>
      <c r="J458" s="159"/>
    </row>
    <row r="459" spans="1:10" ht="15.75" customHeight="1">
      <c r="A459" s="227"/>
      <c r="B459" s="229"/>
      <c r="C459" s="163"/>
      <c r="D459" s="15" t="s">
        <v>22</v>
      </c>
      <c r="E459" s="14">
        <f>E461+E463+E462</f>
        <v>1764.43</v>
      </c>
      <c r="F459" s="14">
        <f>F461+F463+F462</f>
        <v>1764.43</v>
      </c>
      <c r="G459" s="157"/>
      <c r="H459" s="157"/>
      <c r="I459" s="157"/>
      <c r="J459" s="160"/>
    </row>
    <row r="460" spans="1:10" ht="15.75" customHeight="1">
      <c r="A460" s="227"/>
      <c r="B460" s="230"/>
      <c r="C460" s="163"/>
      <c r="D460" s="15" t="s">
        <v>20</v>
      </c>
      <c r="E460" s="14">
        <v>0</v>
      </c>
      <c r="F460" s="14">
        <v>0</v>
      </c>
      <c r="G460" s="157"/>
      <c r="H460" s="157"/>
      <c r="I460" s="157"/>
      <c r="J460" s="160"/>
    </row>
    <row r="461" spans="1:10" ht="49.5" customHeight="1">
      <c r="A461" s="227"/>
      <c r="B461" s="33" t="s">
        <v>133</v>
      </c>
      <c r="C461" s="163"/>
      <c r="D461" s="15" t="s">
        <v>22</v>
      </c>
      <c r="E461" s="14">
        <f>E475</f>
        <v>268.67</v>
      </c>
      <c r="F461" s="14">
        <f>F475</f>
        <v>268.68</v>
      </c>
      <c r="G461" s="157"/>
      <c r="H461" s="157"/>
      <c r="I461" s="157"/>
      <c r="J461" s="160"/>
    </row>
    <row r="462" spans="1:10" ht="34.5" customHeight="1">
      <c r="A462" s="227"/>
      <c r="B462" s="33" t="s">
        <v>61</v>
      </c>
      <c r="C462" s="163"/>
      <c r="D462" s="15" t="s">
        <v>22</v>
      </c>
      <c r="E462" s="14">
        <f>E464+E465+E466+E467+E468+E469+E470+E471+E472+E473+E474+E476</f>
        <v>1495.76</v>
      </c>
      <c r="F462" s="14">
        <f>F464+F465+F466+F467+F468+F469+F470+F471+F472+F473+F474+F476</f>
        <v>1495.75</v>
      </c>
      <c r="G462" s="157"/>
      <c r="H462" s="157"/>
      <c r="I462" s="157"/>
      <c r="J462" s="160"/>
    </row>
    <row r="463" spans="1:10" ht="31.2">
      <c r="A463" s="227"/>
      <c r="B463" s="33" t="s">
        <v>89</v>
      </c>
      <c r="C463" s="164"/>
      <c r="D463" s="15" t="s">
        <v>22</v>
      </c>
      <c r="E463" s="14">
        <v>0</v>
      </c>
      <c r="F463" s="14">
        <v>0</v>
      </c>
      <c r="G463" s="158"/>
      <c r="H463" s="158"/>
      <c r="I463" s="158"/>
      <c r="J463" s="161"/>
    </row>
    <row r="464" spans="1:10" ht="49.5" customHeight="1">
      <c r="A464" s="42" t="s">
        <v>31</v>
      </c>
      <c r="B464" s="33" t="s">
        <v>61</v>
      </c>
      <c r="C464" s="43" t="s">
        <v>23</v>
      </c>
      <c r="D464" s="15" t="s">
        <v>22</v>
      </c>
      <c r="E464" s="14">
        <v>238.38</v>
      </c>
      <c r="F464" s="14">
        <v>238.38</v>
      </c>
      <c r="G464" s="165" t="s">
        <v>39</v>
      </c>
      <c r="H464" s="45">
        <v>10</v>
      </c>
      <c r="I464" s="45">
        <v>10</v>
      </c>
      <c r="J464" s="165"/>
    </row>
    <row r="465" spans="1:10" ht="52.8">
      <c r="A465" s="42" t="s">
        <v>32</v>
      </c>
      <c r="B465" s="33" t="s">
        <v>61</v>
      </c>
      <c r="C465" s="43" t="s">
        <v>23</v>
      </c>
      <c r="D465" s="15" t="s">
        <v>22</v>
      </c>
      <c r="E465" s="14">
        <v>100</v>
      </c>
      <c r="F465" s="14">
        <v>100</v>
      </c>
      <c r="G465" s="167"/>
      <c r="H465" s="45">
        <v>5</v>
      </c>
      <c r="I465" s="45">
        <v>5</v>
      </c>
      <c r="J465" s="166"/>
    </row>
    <row r="466" spans="1:10" ht="69" customHeight="1">
      <c r="A466" s="42" t="s">
        <v>33</v>
      </c>
      <c r="B466" s="33" t="s">
        <v>61</v>
      </c>
      <c r="C466" s="43" t="s">
        <v>23</v>
      </c>
      <c r="D466" s="15" t="s">
        <v>22</v>
      </c>
      <c r="E466" s="14">
        <v>16</v>
      </c>
      <c r="F466" s="14">
        <v>16</v>
      </c>
      <c r="G466" s="38" t="s">
        <v>184</v>
      </c>
      <c r="H466" s="45">
        <v>1</v>
      </c>
      <c r="I466" s="45">
        <v>1</v>
      </c>
      <c r="J466" s="15"/>
    </row>
    <row r="467" spans="1:10" ht="31.2">
      <c r="A467" s="42" t="s">
        <v>166</v>
      </c>
      <c r="B467" s="33" t="s">
        <v>61</v>
      </c>
      <c r="C467" s="43" t="s">
        <v>23</v>
      </c>
      <c r="D467" s="15" t="s">
        <v>22</v>
      </c>
      <c r="E467" s="14">
        <v>30</v>
      </c>
      <c r="F467" s="14">
        <v>30</v>
      </c>
      <c r="G467" s="207" t="s">
        <v>39</v>
      </c>
      <c r="H467" s="45">
        <v>17</v>
      </c>
      <c r="I467" s="45">
        <v>3</v>
      </c>
      <c r="J467" s="32" t="s">
        <v>264</v>
      </c>
    </row>
    <row r="468" spans="1:10" ht="31.2">
      <c r="A468" s="42" t="s">
        <v>34</v>
      </c>
      <c r="B468" s="33" t="s">
        <v>61</v>
      </c>
      <c r="C468" s="43" t="s">
        <v>23</v>
      </c>
      <c r="D468" s="15" t="s">
        <v>22</v>
      </c>
      <c r="E468" s="14">
        <v>7</v>
      </c>
      <c r="F468" s="14">
        <v>7</v>
      </c>
      <c r="G468" s="207"/>
      <c r="H468" s="45">
        <v>1</v>
      </c>
      <c r="I468" s="45">
        <v>1</v>
      </c>
      <c r="J468" s="15"/>
    </row>
    <row r="469" spans="1:10" ht="39.6">
      <c r="A469" s="42" t="s">
        <v>35</v>
      </c>
      <c r="B469" s="33" t="s">
        <v>61</v>
      </c>
      <c r="C469" s="43" t="s">
        <v>23</v>
      </c>
      <c r="D469" s="15" t="s">
        <v>22</v>
      </c>
      <c r="E469" s="14">
        <v>11</v>
      </c>
      <c r="F469" s="14">
        <v>11</v>
      </c>
      <c r="G469" s="38" t="s">
        <v>184</v>
      </c>
      <c r="H469" s="45">
        <v>1</v>
      </c>
      <c r="I469" s="45">
        <v>1</v>
      </c>
      <c r="J469" s="15"/>
    </row>
    <row r="470" spans="1:10" ht="31.2">
      <c r="A470" s="42" t="s">
        <v>36</v>
      </c>
      <c r="B470" s="33" t="s">
        <v>61</v>
      </c>
      <c r="C470" s="43" t="s">
        <v>23</v>
      </c>
      <c r="D470" s="15" t="s">
        <v>22</v>
      </c>
      <c r="E470" s="14">
        <v>7</v>
      </c>
      <c r="F470" s="14">
        <v>7</v>
      </c>
      <c r="G470" s="207" t="s">
        <v>39</v>
      </c>
      <c r="H470" s="45">
        <v>1</v>
      </c>
      <c r="I470" s="45">
        <v>1</v>
      </c>
      <c r="J470" s="15"/>
    </row>
    <row r="471" spans="1:10" ht="31.2">
      <c r="A471" s="42" t="s">
        <v>171</v>
      </c>
      <c r="B471" s="33" t="s">
        <v>61</v>
      </c>
      <c r="C471" s="43" t="s">
        <v>23</v>
      </c>
      <c r="D471" s="15" t="s">
        <v>22</v>
      </c>
      <c r="E471" s="14">
        <v>50.1</v>
      </c>
      <c r="F471" s="14">
        <v>50.1</v>
      </c>
      <c r="G471" s="207"/>
      <c r="H471" s="45">
        <v>2</v>
      </c>
      <c r="I471" s="45">
        <v>2</v>
      </c>
      <c r="J471" s="15"/>
    </row>
    <row r="472" spans="1:10" ht="31.2">
      <c r="A472" s="42" t="s">
        <v>37</v>
      </c>
      <c r="B472" s="33" t="s">
        <v>61</v>
      </c>
      <c r="C472" s="43" t="s">
        <v>23</v>
      </c>
      <c r="D472" s="15" t="s">
        <v>22</v>
      </c>
      <c r="E472" s="14">
        <v>16</v>
      </c>
      <c r="F472" s="14">
        <v>16</v>
      </c>
      <c r="G472" s="165" t="s">
        <v>184</v>
      </c>
      <c r="H472" s="45">
        <v>1</v>
      </c>
      <c r="I472" s="45">
        <v>1</v>
      </c>
      <c r="J472" s="15"/>
    </row>
    <row r="473" spans="1:10" ht="31.2">
      <c r="A473" s="42" t="s">
        <v>38</v>
      </c>
      <c r="B473" s="33" t="s">
        <v>61</v>
      </c>
      <c r="C473" s="43" t="s">
        <v>23</v>
      </c>
      <c r="D473" s="15" t="s">
        <v>22</v>
      </c>
      <c r="E473" s="14">
        <v>10</v>
      </c>
      <c r="F473" s="14">
        <v>10</v>
      </c>
      <c r="G473" s="167"/>
      <c r="H473" s="45">
        <v>1</v>
      </c>
      <c r="I473" s="45">
        <v>1</v>
      </c>
      <c r="J473" s="15"/>
    </row>
    <row r="474" spans="1:10" ht="42.75" customHeight="1">
      <c r="A474" s="184" t="s">
        <v>172</v>
      </c>
      <c r="B474" s="33" t="s">
        <v>61</v>
      </c>
      <c r="C474" s="43" t="s">
        <v>23</v>
      </c>
      <c r="D474" s="15" t="s">
        <v>22</v>
      </c>
      <c r="E474" s="14">
        <f>870.28+140</f>
        <v>1010.28</v>
      </c>
      <c r="F474" s="14">
        <v>1010.27</v>
      </c>
      <c r="G474" s="167"/>
      <c r="H474" s="156">
        <v>20</v>
      </c>
      <c r="I474" s="156">
        <v>20</v>
      </c>
      <c r="J474" s="165"/>
    </row>
    <row r="475" spans="1:10" ht="42.75" customHeight="1">
      <c r="A475" s="186"/>
      <c r="B475" s="50" t="s">
        <v>133</v>
      </c>
      <c r="C475" s="56" t="s">
        <v>23</v>
      </c>
      <c r="D475" s="15" t="s">
        <v>22</v>
      </c>
      <c r="E475" s="14">
        <v>268.67</v>
      </c>
      <c r="F475" s="14">
        <v>268.68</v>
      </c>
      <c r="G475" s="166"/>
      <c r="H475" s="158"/>
      <c r="I475" s="158"/>
      <c r="J475" s="166"/>
    </row>
    <row r="476" spans="1:10" ht="42.75" customHeight="1">
      <c r="A476" s="184" t="s">
        <v>245</v>
      </c>
      <c r="B476" s="67" t="s">
        <v>61</v>
      </c>
      <c r="C476" s="69" t="s">
        <v>23</v>
      </c>
      <c r="D476" s="15" t="s">
        <v>22</v>
      </c>
      <c r="E476" s="14">
        <v>0</v>
      </c>
      <c r="F476" s="14">
        <v>0</v>
      </c>
      <c r="G476" s="165" t="s">
        <v>12</v>
      </c>
      <c r="H476" s="156">
        <v>0</v>
      </c>
      <c r="I476" s="156">
        <v>0</v>
      </c>
      <c r="J476" s="165"/>
    </row>
    <row r="477" spans="1:10" ht="42.75" customHeight="1">
      <c r="A477" s="186"/>
      <c r="B477" s="67" t="s">
        <v>133</v>
      </c>
      <c r="C477" s="69" t="s">
        <v>23</v>
      </c>
      <c r="D477" s="15" t="s">
        <v>22</v>
      </c>
      <c r="E477" s="14">
        <v>0</v>
      </c>
      <c r="F477" s="14">
        <v>0</v>
      </c>
      <c r="G477" s="166"/>
      <c r="H477" s="158"/>
      <c r="I477" s="158"/>
      <c r="J477" s="166"/>
    </row>
    <row r="478" spans="1:10" ht="16.2" customHeight="1">
      <c r="A478" s="177" t="s">
        <v>222</v>
      </c>
      <c r="B478" s="170" t="s">
        <v>223</v>
      </c>
      <c r="C478" s="60" t="s">
        <v>23</v>
      </c>
      <c r="D478" s="15" t="s">
        <v>22</v>
      </c>
      <c r="E478" s="17">
        <f>E481+E482+E483+E484+E485+E486</f>
        <v>909.4</v>
      </c>
      <c r="F478" s="17">
        <f>F481+F482+F483+F484+F485+F486</f>
        <v>909.24</v>
      </c>
      <c r="G478" s="174" t="s">
        <v>12</v>
      </c>
      <c r="H478" s="156">
        <v>1</v>
      </c>
      <c r="I478" s="156">
        <v>1</v>
      </c>
      <c r="J478" s="165"/>
    </row>
    <row r="479" spans="1:10" ht="16.2" customHeight="1">
      <c r="A479" s="178"/>
      <c r="B479" s="176"/>
      <c r="C479" s="104"/>
      <c r="D479" s="15" t="s">
        <v>66</v>
      </c>
      <c r="E479" s="17">
        <f>E487</f>
        <v>750.5</v>
      </c>
      <c r="F479" s="17">
        <f>F487</f>
        <v>750.5</v>
      </c>
      <c r="G479" s="180"/>
      <c r="H479" s="157"/>
      <c r="I479" s="157"/>
      <c r="J479" s="167"/>
    </row>
    <row r="480" spans="1:10" ht="16.2" customHeight="1">
      <c r="A480" s="179"/>
      <c r="B480" s="171"/>
      <c r="C480" s="104"/>
      <c r="D480" s="15" t="s">
        <v>20</v>
      </c>
      <c r="E480" s="17">
        <f>E488</f>
        <v>31.3</v>
      </c>
      <c r="F480" s="17">
        <f>F488</f>
        <v>31.3</v>
      </c>
      <c r="G480" s="175"/>
      <c r="H480" s="158"/>
      <c r="I480" s="158"/>
      <c r="J480" s="166"/>
    </row>
    <row r="481" spans="1:10" ht="42.75" customHeight="1">
      <c r="A481" s="64" t="s">
        <v>224</v>
      </c>
      <c r="B481" s="63" t="s">
        <v>223</v>
      </c>
      <c r="C481" s="60" t="s">
        <v>23</v>
      </c>
      <c r="D481" s="15" t="s">
        <v>22</v>
      </c>
      <c r="E481" s="14">
        <v>909.4</v>
      </c>
      <c r="F481" s="14">
        <v>909.24</v>
      </c>
      <c r="G481" s="65" t="s">
        <v>12</v>
      </c>
      <c r="H481" s="61">
        <v>1</v>
      </c>
      <c r="I481" s="61">
        <v>1</v>
      </c>
      <c r="J481" s="58"/>
    </row>
    <row r="482" spans="1:10" ht="42.75" customHeight="1">
      <c r="A482" s="64" t="s">
        <v>212</v>
      </c>
      <c r="B482" s="63" t="s">
        <v>223</v>
      </c>
      <c r="C482" s="60" t="s">
        <v>23</v>
      </c>
      <c r="D482" s="15" t="s">
        <v>22</v>
      </c>
      <c r="E482" s="14">
        <v>0</v>
      </c>
      <c r="F482" s="14">
        <v>0</v>
      </c>
      <c r="G482" s="65" t="s">
        <v>12</v>
      </c>
      <c r="H482" s="61">
        <v>0</v>
      </c>
      <c r="I482" s="61">
        <v>0</v>
      </c>
      <c r="J482" s="58"/>
    </row>
    <row r="483" spans="1:10" ht="42.75" customHeight="1">
      <c r="A483" s="64" t="s">
        <v>225</v>
      </c>
      <c r="B483" s="63" t="s">
        <v>223</v>
      </c>
      <c r="C483" s="60" t="s">
        <v>23</v>
      </c>
      <c r="D483" s="15" t="s">
        <v>22</v>
      </c>
      <c r="E483" s="14">
        <v>0</v>
      </c>
      <c r="F483" s="14">
        <v>0</v>
      </c>
      <c r="G483" s="65" t="s">
        <v>12</v>
      </c>
      <c r="H483" s="61">
        <v>0</v>
      </c>
      <c r="I483" s="61">
        <v>0</v>
      </c>
      <c r="J483" s="58"/>
    </row>
    <row r="484" spans="1:10" ht="42.75" customHeight="1">
      <c r="A484" s="64" t="s">
        <v>226</v>
      </c>
      <c r="B484" s="63" t="s">
        <v>223</v>
      </c>
      <c r="C484" s="60" t="s">
        <v>23</v>
      </c>
      <c r="D484" s="15" t="s">
        <v>22</v>
      </c>
      <c r="E484" s="14">
        <v>0</v>
      </c>
      <c r="F484" s="14">
        <v>0</v>
      </c>
      <c r="G484" s="65" t="s">
        <v>12</v>
      </c>
      <c r="H484" s="61">
        <v>0</v>
      </c>
      <c r="I484" s="61">
        <v>0</v>
      </c>
      <c r="J484" s="58"/>
    </row>
    <row r="485" spans="1:10" ht="42.75" customHeight="1">
      <c r="A485" s="64" t="s">
        <v>227</v>
      </c>
      <c r="B485" s="63" t="s">
        <v>223</v>
      </c>
      <c r="C485" s="60" t="s">
        <v>23</v>
      </c>
      <c r="D485" s="15" t="s">
        <v>22</v>
      </c>
      <c r="E485" s="14">
        <v>0</v>
      </c>
      <c r="F485" s="14">
        <v>0</v>
      </c>
      <c r="G485" s="65" t="s">
        <v>12</v>
      </c>
      <c r="H485" s="61">
        <v>0</v>
      </c>
      <c r="I485" s="61">
        <v>0</v>
      </c>
      <c r="J485" s="71"/>
    </row>
    <row r="486" spans="1:10" ht="42.75" customHeight="1">
      <c r="A486" s="64" t="s">
        <v>228</v>
      </c>
      <c r="B486" s="63" t="s">
        <v>223</v>
      </c>
      <c r="C486" s="60" t="s">
        <v>23</v>
      </c>
      <c r="D486" s="15" t="s">
        <v>22</v>
      </c>
      <c r="E486" s="14">
        <v>0</v>
      </c>
      <c r="F486" s="14">
        <v>0</v>
      </c>
      <c r="G486" s="65" t="s">
        <v>12</v>
      </c>
      <c r="H486" s="61">
        <v>0</v>
      </c>
      <c r="I486" s="61">
        <v>0</v>
      </c>
      <c r="J486" s="58"/>
    </row>
    <row r="487" spans="1:10" ht="29.4" customHeight="1">
      <c r="A487" s="168" t="s">
        <v>270</v>
      </c>
      <c r="B487" s="170" t="s">
        <v>223</v>
      </c>
      <c r="C487" s="172" t="s">
        <v>23</v>
      </c>
      <c r="D487" s="15" t="s">
        <v>66</v>
      </c>
      <c r="E487" s="14">
        <v>750.5</v>
      </c>
      <c r="F487" s="14">
        <v>750.5</v>
      </c>
      <c r="G487" s="174" t="s">
        <v>12</v>
      </c>
      <c r="H487" s="156">
        <v>1</v>
      </c>
      <c r="I487" s="156">
        <v>1</v>
      </c>
      <c r="J487" s="165"/>
    </row>
    <row r="488" spans="1:10" ht="29.4" customHeight="1">
      <c r="A488" s="169"/>
      <c r="B488" s="171"/>
      <c r="C488" s="173"/>
      <c r="D488" s="15" t="s">
        <v>20</v>
      </c>
      <c r="E488" s="14">
        <v>31.3</v>
      </c>
      <c r="F488" s="14">
        <v>31.3</v>
      </c>
      <c r="G488" s="175"/>
      <c r="H488" s="158"/>
      <c r="I488" s="158"/>
      <c r="J488" s="166"/>
    </row>
    <row r="489" spans="1:10" ht="42.75" customHeight="1">
      <c r="A489" s="62" t="s">
        <v>229</v>
      </c>
      <c r="B489" s="63" t="s">
        <v>223</v>
      </c>
      <c r="C489" s="60" t="s">
        <v>23</v>
      </c>
      <c r="D489" s="15" t="s">
        <v>22</v>
      </c>
      <c r="E489" s="17">
        <f>E490+E491+E492+E493</f>
        <v>0</v>
      </c>
      <c r="F489" s="17">
        <f>F490+F491+F492+F493</f>
        <v>0</v>
      </c>
      <c r="G489" s="65" t="s">
        <v>12</v>
      </c>
      <c r="H489" s="61">
        <v>0</v>
      </c>
      <c r="I489" s="61">
        <v>0</v>
      </c>
      <c r="J489" s="58"/>
    </row>
    <row r="490" spans="1:10" ht="42.75" customHeight="1">
      <c r="A490" s="64" t="s">
        <v>230</v>
      </c>
      <c r="B490" s="63" t="s">
        <v>223</v>
      </c>
      <c r="C490" s="60" t="s">
        <v>23</v>
      </c>
      <c r="D490" s="15" t="s">
        <v>22</v>
      </c>
      <c r="E490" s="14">
        <v>0</v>
      </c>
      <c r="F490" s="14">
        <v>0</v>
      </c>
      <c r="G490" s="65" t="s">
        <v>12</v>
      </c>
      <c r="H490" s="61">
        <v>0</v>
      </c>
      <c r="I490" s="61">
        <v>0</v>
      </c>
      <c r="J490" s="58"/>
    </row>
    <row r="491" spans="1:10" ht="42.75" customHeight="1">
      <c r="A491" s="64" t="s">
        <v>231</v>
      </c>
      <c r="B491" s="63" t="s">
        <v>223</v>
      </c>
      <c r="C491" s="60" t="s">
        <v>23</v>
      </c>
      <c r="D491" s="15" t="s">
        <v>22</v>
      </c>
      <c r="E491" s="14">
        <v>0</v>
      </c>
      <c r="F491" s="14">
        <v>0</v>
      </c>
      <c r="G491" s="65" t="s">
        <v>12</v>
      </c>
      <c r="H491" s="61">
        <v>0</v>
      </c>
      <c r="I491" s="61">
        <v>0</v>
      </c>
      <c r="J491" s="58"/>
    </row>
    <row r="492" spans="1:10" ht="42.75" customHeight="1">
      <c r="A492" s="64" t="s">
        <v>232</v>
      </c>
      <c r="B492" s="63" t="s">
        <v>223</v>
      </c>
      <c r="C492" s="60" t="s">
        <v>23</v>
      </c>
      <c r="D492" s="15" t="s">
        <v>22</v>
      </c>
      <c r="E492" s="14">
        <v>0</v>
      </c>
      <c r="F492" s="14">
        <v>0</v>
      </c>
      <c r="G492" s="65" t="s">
        <v>12</v>
      </c>
      <c r="H492" s="61">
        <v>0</v>
      </c>
      <c r="I492" s="61">
        <v>0</v>
      </c>
      <c r="J492" s="58"/>
    </row>
    <row r="493" spans="1:10" ht="42.75" customHeight="1">
      <c r="A493" s="64" t="s">
        <v>233</v>
      </c>
      <c r="B493" s="63" t="s">
        <v>223</v>
      </c>
      <c r="C493" s="60" t="s">
        <v>23</v>
      </c>
      <c r="D493" s="15" t="s">
        <v>22</v>
      </c>
      <c r="E493" s="14">
        <v>0</v>
      </c>
      <c r="F493" s="14">
        <v>0</v>
      </c>
      <c r="G493" s="65" t="s">
        <v>12</v>
      </c>
      <c r="H493" s="61">
        <v>0</v>
      </c>
      <c r="I493" s="61">
        <v>0</v>
      </c>
      <c r="J493" s="58"/>
    </row>
    <row r="494" spans="1:10" ht="42.75" customHeight="1">
      <c r="A494" s="62" t="s">
        <v>234</v>
      </c>
      <c r="B494" s="63" t="s">
        <v>223</v>
      </c>
      <c r="C494" s="60" t="s">
        <v>23</v>
      </c>
      <c r="D494" s="15" t="s">
        <v>22</v>
      </c>
      <c r="E494" s="17">
        <f>E495</f>
        <v>0</v>
      </c>
      <c r="F494" s="17">
        <f>F495</f>
        <v>0</v>
      </c>
      <c r="G494" s="65" t="s">
        <v>12</v>
      </c>
      <c r="H494" s="61">
        <v>0</v>
      </c>
      <c r="I494" s="61">
        <v>0</v>
      </c>
      <c r="J494" s="58"/>
    </row>
    <row r="495" spans="1:10" ht="42.75" customHeight="1">
      <c r="A495" s="64" t="s">
        <v>235</v>
      </c>
      <c r="B495" s="63" t="s">
        <v>223</v>
      </c>
      <c r="C495" s="60" t="s">
        <v>23</v>
      </c>
      <c r="D495" s="15" t="s">
        <v>22</v>
      </c>
      <c r="E495" s="14">
        <v>0</v>
      </c>
      <c r="F495" s="14">
        <v>0</v>
      </c>
      <c r="G495" s="65" t="s">
        <v>12</v>
      </c>
      <c r="H495" s="61">
        <v>0</v>
      </c>
      <c r="I495" s="61">
        <v>0</v>
      </c>
      <c r="J495" s="58"/>
    </row>
    <row r="496" spans="1:10" ht="42.75" customHeight="1">
      <c r="A496" s="62" t="s">
        <v>236</v>
      </c>
      <c r="B496" s="63" t="s">
        <v>223</v>
      </c>
      <c r="C496" s="60" t="s">
        <v>23</v>
      </c>
      <c r="D496" s="15" t="s">
        <v>22</v>
      </c>
      <c r="E496" s="17">
        <f>E497</f>
        <v>0</v>
      </c>
      <c r="F496" s="17">
        <f>F497</f>
        <v>0</v>
      </c>
      <c r="G496" s="65" t="s">
        <v>12</v>
      </c>
      <c r="H496" s="61">
        <v>0</v>
      </c>
      <c r="I496" s="61">
        <v>0</v>
      </c>
      <c r="J496" s="58"/>
    </row>
    <row r="497" spans="1:10" ht="42.75" customHeight="1">
      <c r="A497" s="59" t="s">
        <v>237</v>
      </c>
      <c r="B497" s="63" t="s">
        <v>223</v>
      </c>
      <c r="C497" s="60" t="s">
        <v>23</v>
      </c>
      <c r="D497" s="15" t="s">
        <v>22</v>
      </c>
      <c r="E497" s="14">
        <v>0</v>
      </c>
      <c r="F497" s="14">
        <v>0</v>
      </c>
      <c r="G497" s="65" t="s">
        <v>12</v>
      </c>
      <c r="H497" s="61">
        <v>0</v>
      </c>
      <c r="I497" s="61">
        <v>0</v>
      </c>
      <c r="J497" s="58"/>
    </row>
    <row r="498" spans="1:10" ht="16.2" customHeight="1">
      <c r="A498" s="262" t="s">
        <v>134</v>
      </c>
      <c r="B498" s="226" t="s">
        <v>88</v>
      </c>
      <c r="C498" s="162" t="s">
        <v>23</v>
      </c>
      <c r="D498" s="19" t="s">
        <v>57</v>
      </c>
      <c r="E498" s="13">
        <f>E499+E500</f>
        <v>31377.900000000005</v>
      </c>
      <c r="F498" s="13">
        <f>F499+F500</f>
        <v>31377.900000000005</v>
      </c>
      <c r="G498" s="156" t="s">
        <v>0</v>
      </c>
      <c r="H498" s="156" t="s">
        <v>0</v>
      </c>
      <c r="I498" s="156" t="s">
        <v>0</v>
      </c>
      <c r="J498" s="159"/>
    </row>
    <row r="499" spans="1:10" ht="41.4">
      <c r="A499" s="263"/>
      <c r="B499" s="226"/>
      <c r="C499" s="163"/>
      <c r="D499" s="1" t="s">
        <v>55</v>
      </c>
      <c r="E499" s="14">
        <f>E502+E508+E505</f>
        <v>26676.100000000006</v>
      </c>
      <c r="F499" s="14">
        <f>F502+F508+F505</f>
        <v>26676.100000000006</v>
      </c>
      <c r="G499" s="157"/>
      <c r="H499" s="157"/>
      <c r="I499" s="157"/>
      <c r="J499" s="160"/>
    </row>
    <row r="500" spans="1:10" ht="41.4">
      <c r="A500" s="263"/>
      <c r="B500" s="226"/>
      <c r="C500" s="164"/>
      <c r="D500" s="1" t="s">
        <v>53</v>
      </c>
      <c r="E500" s="14">
        <f>E503+E509</f>
        <v>4701.7999999999993</v>
      </c>
      <c r="F500" s="14">
        <f>F503+F509</f>
        <v>4701.7999999999993</v>
      </c>
      <c r="G500" s="158"/>
      <c r="H500" s="158"/>
      <c r="I500" s="158"/>
      <c r="J500" s="161"/>
    </row>
    <row r="501" spans="1:10" ht="16.2">
      <c r="A501" s="263"/>
      <c r="B501" s="181" t="s">
        <v>169</v>
      </c>
      <c r="C501" s="162" t="s">
        <v>23</v>
      </c>
      <c r="D501" s="19" t="s">
        <v>57</v>
      </c>
      <c r="E501" s="13">
        <f>E502+E503</f>
        <v>0</v>
      </c>
      <c r="F501" s="13">
        <f>F502+F503</f>
        <v>0</v>
      </c>
      <c r="G501" s="156" t="s">
        <v>0</v>
      </c>
      <c r="H501" s="156" t="s">
        <v>0</v>
      </c>
      <c r="I501" s="156" t="s">
        <v>0</v>
      </c>
      <c r="J501" s="159"/>
    </row>
    <row r="502" spans="1:10" ht="41.4">
      <c r="A502" s="263"/>
      <c r="B502" s="181"/>
      <c r="C502" s="163"/>
      <c r="D502" s="1" t="s">
        <v>55</v>
      </c>
      <c r="E502" s="14">
        <f>E532</f>
        <v>0</v>
      </c>
      <c r="F502" s="14">
        <f>F532</f>
        <v>0</v>
      </c>
      <c r="G502" s="157"/>
      <c r="H502" s="157"/>
      <c r="I502" s="157"/>
      <c r="J502" s="160"/>
    </row>
    <row r="503" spans="1:10" ht="41.4">
      <c r="A503" s="263"/>
      <c r="B503" s="181"/>
      <c r="C503" s="164"/>
      <c r="D503" s="1" t="s">
        <v>53</v>
      </c>
      <c r="E503" s="14">
        <f>E533</f>
        <v>0</v>
      </c>
      <c r="F503" s="14">
        <f>F533</f>
        <v>0</v>
      </c>
      <c r="G503" s="158"/>
      <c r="H503" s="158"/>
      <c r="I503" s="158"/>
      <c r="J503" s="161"/>
    </row>
    <row r="504" spans="1:10" ht="16.2">
      <c r="A504" s="263"/>
      <c r="B504" s="181" t="s">
        <v>6</v>
      </c>
      <c r="C504" s="162" t="s">
        <v>23</v>
      </c>
      <c r="D504" s="19" t="s">
        <v>57</v>
      </c>
      <c r="E504" s="13">
        <f>E505+E506</f>
        <v>0</v>
      </c>
      <c r="F504" s="13">
        <f>F505+F506</f>
        <v>0</v>
      </c>
      <c r="G504" s="156" t="s">
        <v>0</v>
      </c>
      <c r="H504" s="156" t="s">
        <v>0</v>
      </c>
      <c r="I504" s="156" t="s">
        <v>0</v>
      </c>
      <c r="J504" s="159"/>
    </row>
    <row r="505" spans="1:10" ht="41.4">
      <c r="A505" s="263"/>
      <c r="B505" s="181"/>
      <c r="C505" s="163"/>
      <c r="D505" s="1" t="s">
        <v>55</v>
      </c>
      <c r="E505" s="14">
        <f>E543</f>
        <v>0</v>
      </c>
      <c r="F505" s="14">
        <f>F543</f>
        <v>0</v>
      </c>
      <c r="G505" s="157"/>
      <c r="H505" s="157"/>
      <c r="I505" s="157"/>
      <c r="J505" s="160"/>
    </row>
    <row r="506" spans="1:10" ht="41.4">
      <c r="A506" s="263"/>
      <c r="B506" s="181"/>
      <c r="C506" s="164"/>
      <c r="D506" s="1" t="s">
        <v>53</v>
      </c>
      <c r="E506" s="14">
        <f>E536</f>
        <v>0</v>
      </c>
      <c r="F506" s="14">
        <f>F536</f>
        <v>0</v>
      </c>
      <c r="G506" s="158"/>
      <c r="H506" s="158"/>
      <c r="I506" s="158"/>
      <c r="J506" s="161"/>
    </row>
    <row r="507" spans="1:10" ht="16.2">
      <c r="A507" s="263"/>
      <c r="B507" s="181" t="s">
        <v>149</v>
      </c>
      <c r="C507" s="162" t="s">
        <v>23</v>
      </c>
      <c r="D507" s="19" t="s">
        <v>57</v>
      </c>
      <c r="E507" s="13">
        <f>E508+E509</f>
        <v>31377.900000000005</v>
      </c>
      <c r="F507" s="13">
        <f>F508+F509</f>
        <v>31377.900000000005</v>
      </c>
      <c r="G507" s="156" t="s">
        <v>0</v>
      </c>
      <c r="H507" s="156" t="s">
        <v>0</v>
      </c>
      <c r="I507" s="156" t="s">
        <v>0</v>
      </c>
      <c r="J507" s="159"/>
    </row>
    <row r="508" spans="1:10" ht="41.4">
      <c r="A508" s="263"/>
      <c r="B508" s="181"/>
      <c r="C508" s="163"/>
      <c r="D508" s="1" t="s">
        <v>55</v>
      </c>
      <c r="E508" s="14">
        <f>E510+E511+E513+E514+E515+E517+E518+E519+E521+E522+E523+E524+E525+E526+E527+E528+E529+E530+E542</f>
        <v>26676.100000000006</v>
      </c>
      <c r="F508" s="14">
        <f>F510+F511+F513+F514+F515+F517+F518+F519+F521+F522+F523+F524+F525+F526+F527+F528+F529+F530+F542</f>
        <v>26676.100000000006</v>
      </c>
      <c r="G508" s="157"/>
      <c r="H508" s="157"/>
      <c r="I508" s="157"/>
      <c r="J508" s="160"/>
    </row>
    <row r="509" spans="1:10" ht="41.4">
      <c r="A509" s="264"/>
      <c r="B509" s="181"/>
      <c r="C509" s="164"/>
      <c r="D509" s="1" t="s">
        <v>53</v>
      </c>
      <c r="E509" s="14">
        <f>E512+E516+E520+E531</f>
        <v>4701.7999999999993</v>
      </c>
      <c r="F509" s="14">
        <f>F512+F516+F520+F531</f>
        <v>4701.7999999999993</v>
      </c>
      <c r="G509" s="158"/>
      <c r="H509" s="158"/>
      <c r="I509" s="158"/>
      <c r="J509" s="161"/>
    </row>
    <row r="510" spans="1:10" ht="15.75" customHeight="1">
      <c r="A510" s="184" t="s">
        <v>135</v>
      </c>
      <c r="B510" s="23">
        <v>211</v>
      </c>
      <c r="C510" s="162" t="s">
        <v>23</v>
      </c>
      <c r="D510" s="15" t="s">
        <v>22</v>
      </c>
      <c r="E510" s="14">
        <v>13432.3</v>
      </c>
      <c r="F510" s="14">
        <v>13432.3</v>
      </c>
      <c r="G510" s="165" t="s">
        <v>12</v>
      </c>
      <c r="H510" s="156">
        <v>1</v>
      </c>
      <c r="I510" s="156">
        <v>1</v>
      </c>
      <c r="J510" s="159"/>
    </row>
    <row r="511" spans="1:10" ht="15.75" customHeight="1">
      <c r="A511" s="185"/>
      <c r="B511" s="23">
        <v>266</v>
      </c>
      <c r="C511" s="163"/>
      <c r="D511" s="15" t="s">
        <v>22</v>
      </c>
      <c r="E511" s="14">
        <v>92.6</v>
      </c>
      <c r="F511" s="14">
        <v>92.6</v>
      </c>
      <c r="G511" s="167"/>
      <c r="H511" s="157"/>
      <c r="I511" s="157"/>
      <c r="J511" s="160"/>
    </row>
    <row r="512" spans="1:10" ht="15.75" customHeight="1">
      <c r="A512" s="185"/>
      <c r="B512" s="23">
        <v>211</v>
      </c>
      <c r="C512" s="163"/>
      <c r="D512" s="15" t="s">
        <v>20</v>
      </c>
      <c r="E512" s="14">
        <v>3611.2</v>
      </c>
      <c r="F512" s="14">
        <v>3611.2</v>
      </c>
      <c r="G512" s="167"/>
      <c r="H512" s="157"/>
      <c r="I512" s="157"/>
      <c r="J512" s="160"/>
    </row>
    <row r="513" spans="1:10" ht="15.6">
      <c r="A513" s="185"/>
      <c r="B513" s="23">
        <v>212</v>
      </c>
      <c r="C513" s="163"/>
      <c r="D513" s="15" t="s">
        <v>22</v>
      </c>
      <c r="E513" s="14">
        <v>10.4</v>
      </c>
      <c r="F513" s="14">
        <v>10.4</v>
      </c>
      <c r="G513" s="167"/>
      <c r="H513" s="157"/>
      <c r="I513" s="157"/>
      <c r="J513" s="160"/>
    </row>
    <row r="514" spans="1:10" ht="15.6">
      <c r="A514" s="185"/>
      <c r="B514" s="23">
        <v>214</v>
      </c>
      <c r="C514" s="163"/>
      <c r="D514" s="15" t="s">
        <v>22</v>
      </c>
      <c r="E514" s="14">
        <v>167.6</v>
      </c>
      <c r="F514" s="14">
        <v>167.6</v>
      </c>
      <c r="G514" s="167"/>
      <c r="H514" s="157"/>
      <c r="I514" s="157"/>
      <c r="J514" s="160"/>
    </row>
    <row r="515" spans="1:10" ht="15.6">
      <c r="A515" s="185"/>
      <c r="B515" s="23">
        <v>213</v>
      </c>
      <c r="C515" s="163"/>
      <c r="D515" s="15" t="s">
        <v>22</v>
      </c>
      <c r="E515" s="14">
        <v>3629.6</v>
      </c>
      <c r="F515" s="14">
        <v>3629.6</v>
      </c>
      <c r="G515" s="167"/>
      <c r="H515" s="157"/>
      <c r="I515" s="157"/>
      <c r="J515" s="160"/>
    </row>
    <row r="516" spans="1:10" ht="15.6">
      <c r="A516" s="185"/>
      <c r="B516" s="23">
        <v>213</v>
      </c>
      <c r="C516" s="163"/>
      <c r="D516" s="15" t="s">
        <v>20</v>
      </c>
      <c r="E516" s="14">
        <v>1090.5999999999999</v>
      </c>
      <c r="F516" s="14">
        <v>1090.5999999999999</v>
      </c>
      <c r="G516" s="167"/>
      <c r="H516" s="157"/>
      <c r="I516" s="157"/>
      <c r="J516" s="160"/>
    </row>
    <row r="517" spans="1:10" ht="15.6">
      <c r="A517" s="185"/>
      <c r="B517" s="23">
        <v>221</v>
      </c>
      <c r="C517" s="163"/>
      <c r="D517" s="15" t="s">
        <v>22</v>
      </c>
      <c r="E517" s="14">
        <v>103</v>
      </c>
      <c r="F517" s="14">
        <v>103</v>
      </c>
      <c r="G517" s="167"/>
      <c r="H517" s="157"/>
      <c r="I517" s="157"/>
      <c r="J517" s="160"/>
    </row>
    <row r="518" spans="1:10" ht="15.6">
      <c r="A518" s="185"/>
      <c r="B518" s="23">
        <v>222</v>
      </c>
      <c r="C518" s="163"/>
      <c r="D518" s="15" t="s">
        <v>22</v>
      </c>
      <c r="E518" s="14">
        <v>8.8000000000000007</v>
      </c>
      <c r="F518" s="14">
        <v>8.8000000000000007</v>
      </c>
      <c r="G518" s="167"/>
      <c r="H518" s="157"/>
      <c r="I518" s="157"/>
      <c r="J518" s="160"/>
    </row>
    <row r="519" spans="1:10" ht="15.6">
      <c r="A519" s="185"/>
      <c r="B519" s="23">
        <v>223</v>
      </c>
      <c r="C519" s="163"/>
      <c r="D519" s="15" t="s">
        <v>22</v>
      </c>
      <c r="E519" s="14">
        <v>491.1</v>
      </c>
      <c r="F519" s="14">
        <v>491.1</v>
      </c>
      <c r="G519" s="167"/>
      <c r="H519" s="157"/>
      <c r="I519" s="157"/>
      <c r="J519" s="160"/>
    </row>
    <row r="520" spans="1:10" ht="15.6">
      <c r="A520" s="185"/>
      <c r="B520" s="23">
        <v>223</v>
      </c>
      <c r="C520" s="163"/>
      <c r="D520" s="15" t="s">
        <v>20</v>
      </c>
      <c r="E520" s="14">
        <v>0</v>
      </c>
      <c r="F520" s="14">
        <v>0</v>
      </c>
      <c r="G520" s="167"/>
      <c r="H520" s="157"/>
      <c r="I520" s="157"/>
      <c r="J520" s="160"/>
    </row>
    <row r="521" spans="1:10" ht="15.6">
      <c r="A521" s="185"/>
      <c r="B521" s="23">
        <v>224</v>
      </c>
      <c r="C521" s="163"/>
      <c r="D521" s="15" t="s">
        <v>22</v>
      </c>
      <c r="E521" s="14">
        <v>0</v>
      </c>
      <c r="F521" s="14">
        <v>0</v>
      </c>
      <c r="G521" s="167"/>
      <c r="H521" s="157"/>
      <c r="I521" s="157"/>
      <c r="J521" s="160"/>
    </row>
    <row r="522" spans="1:10" ht="15.6">
      <c r="A522" s="185"/>
      <c r="B522" s="23">
        <v>225</v>
      </c>
      <c r="C522" s="163"/>
      <c r="D522" s="15" t="s">
        <v>22</v>
      </c>
      <c r="E522" s="14">
        <v>40.700000000000003</v>
      </c>
      <c r="F522" s="14">
        <v>40.700000000000003</v>
      </c>
      <c r="G522" s="167"/>
      <c r="H522" s="157"/>
      <c r="I522" s="157"/>
      <c r="J522" s="160"/>
    </row>
    <row r="523" spans="1:10" ht="15.6">
      <c r="A523" s="185"/>
      <c r="B523" s="23">
        <v>226</v>
      </c>
      <c r="C523" s="163"/>
      <c r="D523" s="15" t="s">
        <v>22</v>
      </c>
      <c r="E523" s="14">
        <v>561.70000000000005</v>
      </c>
      <c r="F523" s="14">
        <v>561.70000000000005</v>
      </c>
      <c r="G523" s="167"/>
      <c r="H523" s="157"/>
      <c r="I523" s="157"/>
      <c r="J523" s="160"/>
    </row>
    <row r="524" spans="1:10" ht="15.6">
      <c r="A524" s="185"/>
      <c r="B524" s="23">
        <v>227</v>
      </c>
      <c r="C524" s="163"/>
      <c r="D524" s="15" t="s">
        <v>22</v>
      </c>
      <c r="E524" s="14">
        <v>0</v>
      </c>
      <c r="F524" s="14">
        <v>0</v>
      </c>
      <c r="G524" s="167"/>
      <c r="H524" s="157"/>
      <c r="I524" s="157"/>
      <c r="J524" s="160"/>
    </row>
    <row r="525" spans="1:10" ht="15.6">
      <c r="A525" s="185"/>
      <c r="B525" s="23">
        <v>228</v>
      </c>
      <c r="C525" s="163"/>
      <c r="D525" s="15" t="s">
        <v>22</v>
      </c>
      <c r="E525" s="14">
        <v>0</v>
      </c>
      <c r="F525" s="14">
        <v>0</v>
      </c>
      <c r="G525" s="167"/>
      <c r="H525" s="157"/>
      <c r="I525" s="157"/>
      <c r="J525" s="160"/>
    </row>
    <row r="526" spans="1:10" ht="15.6">
      <c r="A526" s="185"/>
      <c r="B526" s="23">
        <v>290</v>
      </c>
      <c r="C526" s="163"/>
      <c r="D526" s="15" t="s">
        <v>22</v>
      </c>
      <c r="E526" s="14">
        <v>0.4</v>
      </c>
      <c r="F526" s="14">
        <v>0.4</v>
      </c>
      <c r="G526" s="167"/>
      <c r="H526" s="157"/>
      <c r="I526" s="157"/>
      <c r="J526" s="160"/>
    </row>
    <row r="527" spans="1:10" ht="15.6">
      <c r="A527" s="185"/>
      <c r="B527" s="23">
        <v>310</v>
      </c>
      <c r="C527" s="163"/>
      <c r="D527" s="15" t="s">
        <v>22</v>
      </c>
      <c r="E527" s="14">
        <v>456.9</v>
      </c>
      <c r="F527" s="14">
        <v>456.9</v>
      </c>
      <c r="G527" s="167"/>
      <c r="H527" s="157"/>
      <c r="I527" s="157"/>
      <c r="J527" s="160"/>
    </row>
    <row r="528" spans="1:10" ht="15.6">
      <c r="A528" s="185"/>
      <c r="B528" s="23">
        <v>340</v>
      </c>
      <c r="C528" s="163"/>
      <c r="D528" s="15" t="s">
        <v>22</v>
      </c>
      <c r="E528" s="14">
        <v>490.4</v>
      </c>
      <c r="F528" s="14">
        <v>490.4</v>
      </c>
      <c r="G528" s="167"/>
      <c r="H528" s="157"/>
      <c r="I528" s="157"/>
      <c r="J528" s="160"/>
    </row>
    <row r="529" spans="1:10" ht="15.6">
      <c r="A529" s="185"/>
      <c r="B529" s="23">
        <v>353</v>
      </c>
      <c r="C529" s="163"/>
      <c r="D529" s="15" t="s">
        <v>22</v>
      </c>
      <c r="E529" s="14">
        <v>0</v>
      </c>
      <c r="F529" s="14">
        <v>0</v>
      </c>
      <c r="G529" s="167"/>
      <c r="H529" s="157"/>
      <c r="I529" s="157"/>
      <c r="J529" s="160"/>
    </row>
    <row r="530" spans="1:10" ht="14.4" customHeight="1">
      <c r="A530" s="184" t="s">
        <v>199</v>
      </c>
      <c r="B530" s="187" t="s">
        <v>149</v>
      </c>
      <c r="C530" s="163"/>
      <c r="D530" s="15" t="s">
        <v>22</v>
      </c>
      <c r="E530" s="14">
        <v>0</v>
      </c>
      <c r="F530" s="14">
        <v>0</v>
      </c>
      <c r="G530" s="167"/>
      <c r="H530" s="157"/>
      <c r="I530" s="157"/>
      <c r="J530" s="160"/>
    </row>
    <row r="531" spans="1:10" ht="18" customHeight="1">
      <c r="A531" s="185"/>
      <c r="B531" s="189"/>
      <c r="C531" s="163"/>
      <c r="D531" s="15" t="s">
        <v>20</v>
      </c>
      <c r="E531" s="14">
        <v>0</v>
      </c>
      <c r="F531" s="14">
        <v>0</v>
      </c>
      <c r="G531" s="167"/>
      <c r="H531" s="157"/>
      <c r="I531" s="157"/>
      <c r="J531" s="160"/>
    </row>
    <row r="532" spans="1:10" ht="14.4" customHeight="1">
      <c r="A532" s="185"/>
      <c r="B532" s="187" t="s">
        <v>214</v>
      </c>
      <c r="C532" s="163"/>
      <c r="D532" s="15" t="s">
        <v>22</v>
      </c>
      <c r="E532" s="14">
        <v>0</v>
      </c>
      <c r="F532" s="14">
        <v>0</v>
      </c>
      <c r="G532" s="167"/>
      <c r="H532" s="157"/>
      <c r="I532" s="157"/>
      <c r="J532" s="160"/>
    </row>
    <row r="533" spans="1:10" ht="18" customHeight="1">
      <c r="A533" s="186"/>
      <c r="B533" s="189"/>
      <c r="C533" s="164"/>
      <c r="D533" s="15" t="s">
        <v>20</v>
      </c>
      <c r="E533" s="14">
        <v>0</v>
      </c>
      <c r="F533" s="14">
        <v>0</v>
      </c>
      <c r="G533" s="167"/>
      <c r="H533" s="158"/>
      <c r="I533" s="158"/>
      <c r="J533" s="161"/>
    </row>
    <row r="534" spans="1:10" ht="114" customHeight="1">
      <c r="A534" s="42" t="s">
        <v>40</v>
      </c>
      <c r="B534" s="24" t="s">
        <v>136</v>
      </c>
      <c r="C534" s="43" t="s">
        <v>23</v>
      </c>
      <c r="D534" s="15" t="s">
        <v>22</v>
      </c>
      <c r="E534" s="14">
        <v>0</v>
      </c>
      <c r="F534" s="15">
        <v>0</v>
      </c>
      <c r="G534" s="167"/>
      <c r="H534" s="45">
        <v>0</v>
      </c>
      <c r="I534" s="45">
        <v>0</v>
      </c>
      <c r="J534" s="15"/>
    </row>
    <row r="535" spans="1:10" ht="52.8">
      <c r="A535" s="42" t="s">
        <v>41</v>
      </c>
      <c r="B535" s="33" t="s">
        <v>137</v>
      </c>
      <c r="C535" s="43" t="s">
        <v>23</v>
      </c>
      <c r="D535" s="15" t="s">
        <v>22</v>
      </c>
      <c r="E535" s="14">
        <v>0</v>
      </c>
      <c r="F535" s="15">
        <v>0</v>
      </c>
      <c r="G535" s="167"/>
      <c r="H535" s="45">
        <v>0</v>
      </c>
      <c r="I535" s="45">
        <v>0</v>
      </c>
      <c r="J535" s="15"/>
    </row>
    <row r="536" spans="1:10" ht="39.6">
      <c r="A536" s="42" t="s">
        <v>42</v>
      </c>
      <c r="B536" s="33" t="s">
        <v>137</v>
      </c>
      <c r="C536" s="43" t="s">
        <v>23</v>
      </c>
      <c r="D536" s="15" t="s">
        <v>22</v>
      </c>
      <c r="E536" s="14">
        <v>0</v>
      </c>
      <c r="F536" s="15">
        <v>0</v>
      </c>
      <c r="G536" s="167"/>
      <c r="H536" s="45">
        <v>0</v>
      </c>
      <c r="I536" s="45">
        <v>0</v>
      </c>
      <c r="J536" s="15"/>
    </row>
    <row r="537" spans="1:10" ht="39.6">
      <c r="A537" s="42" t="s">
        <v>43</v>
      </c>
      <c r="B537" s="33" t="s">
        <v>137</v>
      </c>
      <c r="C537" s="43" t="s">
        <v>23</v>
      </c>
      <c r="D537" s="15" t="s">
        <v>22</v>
      </c>
      <c r="E537" s="14">
        <v>0</v>
      </c>
      <c r="F537" s="15">
        <v>0</v>
      </c>
      <c r="G537" s="167"/>
      <c r="H537" s="45">
        <v>0</v>
      </c>
      <c r="I537" s="45">
        <v>0</v>
      </c>
      <c r="J537" s="15"/>
    </row>
    <row r="538" spans="1:10" ht="118.8">
      <c r="A538" s="42" t="s">
        <v>44</v>
      </c>
      <c r="B538" s="24" t="s">
        <v>137</v>
      </c>
      <c r="C538" s="43" t="s">
        <v>23</v>
      </c>
      <c r="D538" s="15" t="s">
        <v>22</v>
      </c>
      <c r="E538" s="14">
        <v>0</v>
      </c>
      <c r="F538" s="15">
        <v>0</v>
      </c>
      <c r="G538" s="167"/>
      <c r="H538" s="45">
        <v>0</v>
      </c>
      <c r="I538" s="45">
        <v>0</v>
      </c>
      <c r="J538" s="15"/>
    </row>
    <row r="539" spans="1:10" ht="52.8">
      <c r="A539" s="42" t="s">
        <v>45</v>
      </c>
      <c r="B539" s="33" t="s">
        <v>137</v>
      </c>
      <c r="C539" s="43" t="s">
        <v>23</v>
      </c>
      <c r="D539" s="15" t="s">
        <v>22</v>
      </c>
      <c r="E539" s="14">
        <v>0</v>
      </c>
      <c r="F539" s="15">
        <v>0</v>
      </c>
      <c r="G539" s="167"/>
      <c r="H539" s="45">
        <v>0</v>
      </c>
      <c r="I539" s="45">
        <v>0</v>
      </c>
      <c r="J539" s="15"/>
    </row>
    <row r="540" spans="1:10" ht="39.6">
      <c r="A540" s="42" t="s">
        <v>46</v>
      </c>
      <c r="B540" s="33" t="s">
        <v>137</v>
      </c>
      <c r="C540" s="43" t="s">
        <v>23</v>
      </c>
      <c r="D540" s="15" t="s">
        <v>22</v>
      </c>
      <c r="E540" s="14">
        <v>0</v>
      </c>
      <c r="F540" s="15">
        <v>0</v>
      </c>
      <c r="G540" s="167"/>
      <c r="H540" s="45">
        <v>0</v>
      </c>
      <c r="I540" s="45">
        <v>0</v>
      </c>
      <c r="J540" s="15"/>
    </row>
    <row r="541" spans="1:10" ht="31.2">
      <c r="A541" s="42" t="s">
        <v>47</v>
      </c>
      <c r="B541" s="33" t="s">
        <v>137</v>
      </c>
      <c r="C541" s="43" t="s">
        <v>23</v>
      </c>
      <c r="D541" s="25" t="s">
        <v>22</v>
      </c>
      <c r="E541" s="72">
        <v>0</v>
      </c>
      <c r="F541" s="14">
        <v>0</v>
      </c>
      <c r="G541" s="166"/>
      <c r="H541" s="45">
        <v>0</v>
      </c>
      <c r="I541" s="45">
        <v>0</v>
      </c>
      <c r="J541" s="15"/>
    </row>
    <row r="542" spans="1:10" ht="33" customHeight="1">
      <c r="A542" s="184" t="s">
        <v>238</v>
      </c>
      <c r="B542" s="85" t="s">
        <v>149</v>
      </c>
      <c r="C542" s="60" t="s">
        <v>23</v>
      </c>
      <c r="D542" s="66" t="s">
        <v>22</v>
      </c>
      <c r="E542" s="72">
        <v>7190.6</v>
      </c>
      <c r="F542" s="14">
        <v>7190.6</v>
      </c>
      <c r="G542" s="174" t="s">
        <v>12</v>
      </c>
      <c r="H542" s="156">
        <v>1</v>
      </c>
      <c r="I542" s="156">
        <v>1</v>
      </c>
      <c r="J542" s="165"/>
    </row>
    <row r="543" spans="1:10" ht="62.4">
      <c r="A543" s="186"/>
      <c r="B543" s="85" t="s">
        <v>6</v>
      </c>
      <c r="C543" s="93" t="s">
        <v>23</v>
      </c>
      <c r="D543" s="66" t="s">
        <v>22</v>
      </c>
      <c r="E543" s="72">
        <v>0</v>
      </c>
      <c r="F543" s="14">
        <v>0</v>
      </c>
      <c r="G543" s="175"/>
      <c r="H543" s="158"/>
      <c r="I543" s="158"/>
      <c r="J543" s="166"/>
    </row>
    <row r="544" spans="1:10" ht="16.2">
      <c r="A544" s="262" t="s">
        <v>138</v>
      </c>
      <c r="B544" s="181" t="s">
        <v>139</v>
      </c>
      <c r="C544" s="172" t="s">
        <v>23</v>
      </c>
      <c r="D544" s="19" t="s">
        <v>57</v>
      </c>
      <c r="E544" s="13">
        <f t="shared" ref="E544:F546" si="5">E547</f>
        <v>29515.199999999997</v>
      </c>
      <c r="F544" s="13">
        <f t="shared" si="5"/>
        <v>26533.555</v>
      </c>
      <c r="G544" s="156" t="s">
        <v>0</v>
      </c>
      <c r="H544" s="156" t="s">
        <v>0</v>
      </c>
      <c r="I544" s="156" t="s">
        <v>0</v>
      </c>
      <c r="J544" s="159"/>
    </row>
    <row r="545" spans="1:10" ht="41.4">
      <c r="A545" s="263"/>
      <c r="B545" s="181"/>
      <c r="C545" s="183"/>
      <c r="D545" s="1" t="s">
        <v>55</v>
      </c>
      <c r="E545" s="14">
        <f t="shared" si="5"/>
        <v>27059.399999999998</v>
      </c>
      <c r="F545" s="14">
        <f t="shared" si="5"/>
        <v>24077.755000000001</v>
      </c>
      <c r="G545" s="157"/>
      <c r="H545" s="157"/>
      <c r="I545" s="157"/>
      <c r="J545" s="160"/>
    </row>
    <row r="546" spans="1:10" ht="41.4">
      <c r="A546" s="263"/>
      <c r="B546" s="181"/>
      <c r="C546" s="183"/>
      <c r="D546" s="1" t="s">
        <v>53</v>
      </c>
      <c r="E546" s="14">
        <f t="shared" si="5"/>
        <v>2455.8000000000002</v>
      </c>
      <c r="F546" s="14">
        <f t="shared" si="5"/>
        <v>2455.8000000000002</v>
      </c>
      <c r="G546" s="157"/>
      <c r="H546" s="157"/>
      <c r="I546" s="157"/>
      <c r="J546" s="160"/>
    </row>
    <row r="547" spans="1:10" ht="15.75" customHeight="1">
      <c r="A547" s="263"/>
      <c r="B547" s="181" t="s">
        <v>140</v>
      </c>
      <c r="C547" s="183"/>
      <c r="D547" s="20" t="s">
        <v>57</v>
      </c>
      <c r="E547" s="14">
        <f>E548+E549</f>
        <v>29515.199999999997</v>
      </c>
      <c r="F547" s="14">
        <f>F548+F549</f>
        <v>26533.555</v>
      </c>
      <c r="G547" s="157"/>
      <c r="H547" s="157"/>
      <c r="I547" s="157"/>
      <c r="J547" s="160"/>
    </row>
    <row r="548" spans="1:10" ht="15.75" customHeight="1">
      <c r="A548" s="263"/>
      <c r="B548" s="181"/>
      <c r="C548" s="183"/>
      <c r="D548" s="15" t="s">
        <v>22</v>
      </c>
      <c r="E548" s="14">
        <f>E551+E554</f>
        <v>27059.399999999998</v>
      </c>
      <c r="F548" s="14">
        <f>F551+F554</f>
        <v>24077.755000000001</v>
      </c>
      <c r="G548" s="157"/>
      <c r="H548" s="157"/>
      <c r="I548" s="157"/>
      <c r="J548" s="160"/>
    </row>
    <row r="549" spans="1:10" ht="15.75" customHeight="1">
      <c r="A549" s="264"/>
      <c r="B549" s="181"/>
      <c r="C549" s="173"/>
      <c r="D549" s="15" t="s">
        <v>20</v>
      </c>
      <c r="E549" s="14">
        <f>E553</f>
        <v>2455.8000000000002</v>
      </c>
      <c r="F549" s="14">
        <f>F553</f>
        <v>2455.8000000000002</v>
      </c>
      <c r="G549" s="158"/>
      <c r="H549" s="158"/>
      <c r="I549" s="158"/>
      <c r="J549" s="161"/>
    </row>
    <row r="550" spans="1:10" ht="15.75" customHeight="1">
      <c r="A550" s="234" t="s">
        <v>141</v>
      </c>
      <c r="B550" s="22" t="s">
        <v>142</v>
      </c>
      <c r="C550" s="162" t="s">
        <v>23</v>
      </c>
      <c r="D550" s="15" t="s">
        <v>57</v>
      </c>
      <c r="E550" s="14">
        <f>E551</f>
        <v>373.3</v>
      </c>
      <c r="F550" s="14">
        <f>F551</f>
        <v>373.3</v>
      </c>
      <c r="G550" s="165" t="s">
        <v>21</v>
      </c>
      <c r="H550" s="207">
        <v>10</v>
      </c>
      <c r="I550" s="207">
        <v>10</v>
      </c>
      <c r="J550" s="211"/>
    </row>
    <row r="551" spans="1:10" ht="34.5" customHeight="1">
      <c r="A551" s="234"/>
      <c r="B551" s="33" t="s">
        <v>143</v>
      </c>
      <c r="C551" s="163"/>
      <c r="D551" s="15" t="s">
        <v>22</v>
      </c>
      <c r="E551" s="14">
        <v>373.3</v>
      </c>
      <c r="F551" s="14">
        <v>373.3</v>
      </c>
      <c r="G551" s="166"/>
      <c r="H551" s="207"/>
      <c r="I551" s="207"/>
      <c r="J551" s="212"/>
    </row>
    <row r="552" spans="1:10" ht="19.8" customHeight="1">
      <c r="A552" s="184" t="s">
        <v>163</v>
      </c>
      <c r="B552" s="181" t="s">
        <v>143</v>
      </c>
      <c r="C552" s="163"/>
      <c r="D552" s="15" t="s">
        <v>57</v>
      </c>
      <c r="E552" s="14">
        <f>E553+E554</f>
        <v>29141.899999999998</v>
      </c>
      <c r="F552" s="14">
        <f>F553+F554</f>
        <v>26160.255000000001</v>
      </c>
      <c r="G552" s="207" t="s">
        <v>12</v>
      </c>
      <c r="H552" s="156">
        <v>1</v>
      </c>
      <c r="I552" s="156">
        <v>1</v>
      </c>
      <c r="J552" s="159"/>
    </row>
    <row r="553" spans="1:10" ht="26.4" customHeight="1">
      <c r="A553" s="185"/>
      <c r="B553" s="181"/>
      <c r="C553" s="163"/>
      <c r="D553" s="15" t="s">
        <v>20</v>
      </c>
      <c r="E553" s="14">
        <v>2455.8000000000002</v>
      </c>
      <c r="F553" s="14">
        <v>2455.8000000000002</v>
      </c>
      <c r="G553" s="207"/>
      <c r="H553" s="157"/>
      <c r="I553" s="157"/>
      <c r="J553" s="160"/>
    </row>
    <row r="554" spans="1:10" ht="18" customHeight="1">
      <c r="A554" s="186"/>
      <c r="B554" s="181"/>
      <c r="C554" s="164"/>
      <c r="D554" s="15" t="s">
        <v>22</v>
      </c>
      <c r="E554" s="14">
        <v>26686.1</v>
      </c>
      <c r="F554" s="14">
        <v>23704.455000000002</v>
      </c>
      <c r="G554" s="207"/>
      <c r="H554" s="158"/>
      <c r="I554" s="158"/>
      <c r="J554" s="161"/>
    </row>
    <row r="555" spans="1:10" ht="15.75" customHeight="1">
      <c r="A555" s="231" t="s">
        <v>144</v>
      </c>
      <c r="B555" s="226" t="s">
        <v>63</v>
      </c>
      <c r="C555" s="162" t="s">
        <v>23</v>
      </c>
      <c r="D555" s="19" t="s">
        <v>57</v>
      </c>
      <c r="E555" s="13">
        <f>E556+E558+E557+0.01</f>
        <v>34366.68</v>
      </c>
      <c r="F555" s="13">
        <f>F556+F558+F557</f>
        <v>29810.970999999998</v>
      </c>
      <c r="G555" s="156" t="s">
        <v>0</v>
      </c>
      <c r="H555" s="156" t="s">
        <v>0</v>
      </c>
      <c r="I555" s="156" t="s">
        <v>0</v>
      </c>
      <c r="J555" s="159"/>
    </row>
    <row r="556" spans="1:10" ht="41.4">
      <c r="A556" s="232"/>
      <c r="B556" s="226"/>
      <c r="C556" s="163"/>
      <c r="D556" s="1" t="s">
        <v>55</v>
      </c>
      <c r="E556" s="14">
        <f>E560+E564+E568</f>
        <v>11282.039999999999</v>
      </c>
      <c r="F556" s="14">
        <f>F560+F564+F568</f>
        <v>6726.2830000000004</v>
      </c>
      <c r="G556" s="157"/>
      <c r="H556" s="157"/>
      <c r="I556" s="157"/>
      <c r="J556" s="160"/>
    </row>
    <row r="557" spans="1:10" ht="41.4">
      <c r="A557" s="232"/>
      <c r="B557" s="226"/>
      <c r="C557" s="163"/>
      <c r="D557" s="1" t="s">
        <v>54</v>
      </c>
      <c r="E557" s="14">
        <f>E561+E565</f>
        <v>680</v>
      </c>
      <c r="F557" s="14">
        <f>F561+F565</f>
        <v>679.98800000000006</v>
      </c>
      <c r="G557" s="157"/>
      <c r="H557" s="157"/>
      <c r="I557" s="157"/>
      <c r="J557" s="160"/>
    </row>
    <row r="558" spans="1:10" ht="41.4">
      <c r="A558" s="232"/>
      <c r="B558" s="226"/>
      <c r="C558" s="164"/>
      <c r="D558" s="1" t="s">
        <v>53</v>
      </c>
      <c r="E558" s="14">
        <f>E562+E566</f>
        <v>22404.63</v>
      </c>
      <c r="F558" s="14">
        <f t="shared" ref="F558" si="6">F562+F566</f>
        <v>22404.699999999997</v>
      </c>
      <c r="G558" s="158"/>
      <c r="H558" s="158"/>
      <c r="I558" s="158"/>
      <c r="J558" s="161"/>
    </row>
    <row r="559" spans="1:10" ht="16.2">
      <c r="A559" s="232"/>
      <c r="B559" s="187" t="s">
        <v>168</v>
      </c>
      <c r="C559" s="162" t="s">
        <v>23</v>
      </c>
      <c r="D559" s="19" t="s">
        <v>57</v>
      </c>
      <c r="E559" s="13">
        <f>E560+E562+E561</f>
        <v>34366.67</v>
      </c>
      <c r="F559" s="13">
        <f>F560+F562+F561</f>
        <v>29810.970999999998</v>
      </c>
      <c r="G559" s="156" t="s">
        <v>0</v>
      </c>
      <c r="H559" s="156" t="s">
        <v>0</v>
      </c>
      <c r="I559" s="156" t="s">
        <v>0</v>
      </c>
      <c r="J559" s="159"/>
    </row>
    <row r="560" spans="1:10" ht="41.4">
      <c r="A560" s="232"/>
      <c r="B560" s="188"/>
      <c r="C560" s="163"/>
      <c r="D560" s="1" t="s">
        <v>55</v>
      </c>
      <c r="E560" s="14">
        <f t="shared" ref="E560:F562" si="7">E572+E655</f>
        <v>11282.039999999999</v>
      </c>
      <c r="F560" s="14">
        <f t="shared" si="7"/>
        <v>6726.2830000000004</v>
      </c>
      <c r="G560" s="157"/>
      <c r="H560" s="157"/>
      <c r="I560" s="157"/>
      <c r="J560" s="160"/>
    </row>
    <row r="561" spans="1:10" ht="41.4">
      <c r="A561" s="232"/>
      <c r="B561" s="188"/>
      <c r="C561" s="163"/>
      <c r="D561" s="1" t="s">
        <v>54</v>
      </c>
      <c r="E561" s="14">
        <f t="shared" si="7"/>
        <v>680</v>
      </c>
      <c r="F561" s="14">
        <f t="shared" si="7"/>
        <v>679.98800000000006</v>
      </c>
      <c r="G561" s="157"/>
      <c r="H561" s="157"/>
      <c r="I561" s="157"/>
      <c r="J561" s="160"/>
    </row>
    <row r="562" spans="1:10" ht="41.4">
      <c r="A562" s="232"/>
      <c r="B562" s="189"/>
      <c r="C562" s="164"/>
      <c r="D562" s="1" t="s">
        <v>53</v>
      </c>
      <c r="E562" s="14">
        <f t="shared" si="7"/>
        <v>22404.63</v>
      </c>
      <c r="F562" s="14">
        <f t="shared" si="7"/>
        <v>22404.699999999997</v>
      </c>
      <c r="G562" s="158"/>
      <c r="H562" s="158"/>
      <c r="I562" s="158"/>
      <c r="J562" s="161"/>
    </row>
    <row r="563" spans="1:10" ht="16.2">
      <c r="A563" s="232"/>
      <c r="B563" s="187" t="s">
        <v>169</v>
      </c>
      <c r="C563" s="162" t="s">
        <v>23</v>
      </c>
      <c r="D563" s="19" t="s">
        <v>57</v>
      </c>
      <c r="E563" s="13">
        <f>E564+E566+E565</f>
        <v>0</v>
      </c>
      <c r="F563" s="13">
        <f>F564+F566+F565</f>
        <v>0</v>
      </c>
      <c r="G563" s="156" t="s">
        <v>0</v>
      </c>
      <c r="H563" s="156" t="s">
        <v>0</v>
      </c>
      <c r="I563" s="156" t="s">
        <v>0</v>
      </c>
      <c r="J563" s="159"/>
    </row>
    <row r="564" spans="1:10" ht="41.4">
      <c r="A564" s="232"/>
      <c r="B564" s="188"/>
      <c r="C564" s="163"/>
      <c r="D564" s="1" t="s">
        <v>55</v>
      </c>
      <c r="E564" s="14">
        <f>E576</f>
        <v>0</v>
      </c>
      <c r="F564" s="14">
        <f>F576</f>
        <v>0</v>
      </c>
      <c r="G564" s="157"/>
      <c r="H564" s="157"/>
      <c r="I564" s="157"/>
      <c r="J564" s="160"/>
    </row>
    <row r="565" spans="1:10" ht="41.4">
      <c r="A565" s="232"/>
      <c r="B565" s="188"/>
      <c r="C565" s="163"/>
      <c r="D565" s="1" t="s">
        <v>54</v>
      </c>
      <c r="E565" s="14">
        <v>0</v>
      </c>
      <c r="F565" s="14">
        <v>0</v>
      </c>
      <c r="G565" s="157"/>
      <c r="H565" s="157"/>
      <c r="I565" s="157"/>
      <c r="J565" s="160"/>
    </row>
    <row r="566" spans="1:10" ht="41.4">
      <c r="A566" s="233"/>
      <c r="B566" s="189"/>
      <c r="C566" s="164"/>
      <c r="D566" s="1" t="s">
        <v>53</v>
      </c>
      <c r="E566" s="14">
        <f>E578</f>
        <v>0</v>
      </c>
      <c r="F566" s="14">
        <f>F578</f>
        <v>0</v>
      </c>
      <c r="G566" s="158"/>
      <c r="H566" s="158"/>
      <c r="I566" s="158"/>
      <c r="J566" s="161"/>
    </row>
    <row r="567" spans="1:10" ht="16.2">
      <c r="A567" s="55"/>
      <c r="B567" s="187" t="s">
        <v>149</v>
      </c>
      <c r="C567" s="162" t="s">
        <v>23</v>
      </c>
      <c r="D567" s="19" t="s">
        <v>57</v>
      </c>
      <c r="E567" s="13">
        <f>E568+E570+E569</f>
        <v>0</v>
      </c>
      <c r="F567" s="13">
        <f>F568+F570+F569</f>
        <v>0</v>
      </c>
      <c r="G567" s="156" t="s">
        <v>0</v>
      </c>
      <c r="H567" s="156" t="s">
        <v>0</v>
      </c>
      <c r="I567" s="156" t="s">
        <v>0</v>
      </c>
      <c r="J567" s="159"/>
    </row>
    <row r="568" spans="1:10" ht="41.4">
      <c r="A568" s="55"/>
      <c r="B568" s="188"/>
      <c r="C568" s="163"/>
      <c r="D568" s="1" t="s">
        <v>55</v>
      </c>
      <c r="E568" s="14">
        <f>E580</f>
        <v>0</v>
      </c>
      <c r="F568" s="14">
        <f>F580</f>
        <v>0</v>
      </c>
      <c r="G568" s="157"/>
      <c r="H568" s="157"/>
      <c r="I568" s="157"/>
      <c r="J568" s="160"/>
    </row>
    <row r="569" spans="1:10" ht="41.4">
      <c r="A569" s="55"/>
      <c r="B569" s="188"/>
      <c r="C569" s="163"/>
      <c r="D569" s="1" t="s">
        <v>54</v>
      </c>
      <c r="E569" s="14">
        <v>0</v>
      </c>
      <c r="F569" s="14">
        <v>0</v>
      </c>
      <c r="G569" s="157"/>
      <c r="H569" s="157"/>
      <c r="I569" s="157"/>
      <c r="J569" s="160"/>
    </row>
    <row r="570" spans="1:10" ht="41.4">
      <c r="A570" s="55"/>
      <c r="B570" s="189"/>
      <c r="C570" s="164"/>
      <c r="D570" s="1" t="s">
        <v>53</v>
      </c>
      <c r="E570" s="14">
        <f>E586</f>
        <v>0</v>
      </c>
      <c r="F570" s="14">
        <f>F586</f>
        <v>0</v>
      </c>
      <c r="G570" s="158"/>
      <c r="H570" s="158"/>
      <c r="I570" s="158"/>
      <c r="J570" s="161"/>
    </row>
    <row r="571" spans="1:10" ht="15.75" customHeight="1">
      <c r="A571" s="184" t="s">
        <v>145</v>
      </c>
      <c r="B571" s="181" t="s">
        <v>6</v>
      </c>
      <c r="C571" s="172" t="s">
        <v>23</v>
      </c>
      <c r="D571" s="15" t="s">
        <v>57</v>
      </c>
      <c r="E571" s="14">
        <f>E572+E573+E574</f>
        <v>25958.23</v>
      </c>
      <c r="F571" s="14">
        <f>F572+F573+F574</f>
        <v>21402.535</v>
      </c>
      <c r="G571" s="165" t="s">
        <v>2</v>
      </c>
      <c r="H571" s="156" t="s">
        <v>0</v>
      </c>
      <c r="I571" s="156" t="s">
        <v>0</v>
      </c>
      <c r="J571" s="159"/>
    </row>
    <row r="572" spans="1:10" ht="15.75" customHeight="1">
      <c r="A572" s="185"/>
      <c r="B572" s="181"/>
      <c r="C572" s="183"/>
      <c r="D572" s="15" t="s">
        <v>22</v>
      </c>
      <c r="E572" s="14">
        <f>E583+E584+E587+E605+E608+E614+E617+E620+E623+E627+E631+E635+E641+E648</f>
        <v>10441.199999999999</v>
      </c>
      <c r="F572" s="14">
        <f>F583+F584+F587+F605+F608+F614+F617+F620+F623+F627+F631+F635+F641+F648</f>
        <v>5885.4350000000004</v>
      </c>
      <c r="G572" s="167"/>
      <c r="H572" s="157"/>
      <c r="I572" s="157"/>
      <c r="J572" s="160"/>
    </row>
    <row r="573" spans="1:10" ht="15.75" customHeight="1">
      <c r="A573" s="185"/>
      <c r="B573" s="181"/>
      <c r="C573" s="183"/>
      <c r="D573" s="15" t="s">
        <v>66</v>
      </c>
      <c r="E573" s="14">
        <f>E596+E599+E624+E628+E632+E636</f>
        <v>0</v>
      </c>
      <c r="F573" s="14">
        <f>F596+F599+F624+F628+F632+F636</f>
        <v>0</v>
      </c>
      <c r="G573" s="167"/>
      <c r="H573" s="157"/>
      <c r="I573" s="157"/>
      <c r="J573" s="160"/>
    </row>
    <row r="574" spans="1:10" ht="15.75" customHeight="1">
      <c r="A574" s="185"/>
      <c r="B574" s="181"/>
      <c r="C574" s="183"/>
      <c r="D574" s="15" t="s">
        <v>20</v>
      </c>
      <c r="E574" s="14">
        <f>E586+E588+E607+E613+E616+E619+E622+E626+E630+E634+E642+E647</f>
        <v>15517.03</v>
      </c>
      <c r="F574" s="14">
        <f>F586+F588+F607+F613+F616+F619+F622+F626+F630+F634+F642+F647</f>
        <v>15517.099999999999</v>
      </c>
      <c r="G574" s="167"/>
      <c r="H574" s="158"/>
      <c r="I574" s="158"/>
      <c r="J574" s="161"/>
    </row>
    <row r="575" spans="1:10" ht="15.75" customHeight="1">
      <c r="A575" s="185"/>
      <c r="B575" s="181" t="s">
        <v>169</v>
      </c>
      <c r="C575" s="183"/>
      <c r="D575" s="15" t="s">
        <v>57</v>
      </c>
      <c r="E575" s="14">
        <f>E576+E577+E578</f>
        <v>0</v>
      </c>
      <c r="F575" s="14">
        <f>F576+F577+F578</f>
        <v>0</v>
      </c>
      <c r="G575" s="167"/>
      <c r="H575" s="156" t="s">
        <v>0</v>
      </c>
      <c r="I575" s="156" t="s">
        <v>0</v>
      </c>
      <c r="J575" s="159"/>
    </row>
    <row r="576" spans="1:10" ht="15.75" customHeight="1">
      <c r="A576" s="185"/>
      <c r="B576" s="181"/>
      <c r="C576" s="183"/>
      <c r="D576" s="15" t="s">
        <v>22</v>
      </c>
      <c r="E576" s="14">
        <f>E592+E602+E611</f>
        <v>0</v>
      </c>
      <c r="F576" s="14">
        <f>F592+F602+F611</f>
        <v>0</v>
      </c>
      <c r="G576" s="167"/>
      <c r="H576" s="157"/>
      <c r="I576" s="157"/>
      <c r="J576" s="160"/>
    </row>
    <row r="577" spans="1:10" ht="15.75" customHeight="1">
      <c r="A577" s="185"/>
      <c r="B577" s="181"/>
      <c r="C577" s="183"/>
      <c r="D577" s="15" t="s">
        <v>66</v>
      </c>
      <c r="E577" s="14">
        <v>0</v>
      </c>
      <c r="F577" s="14">
        <v>0</v>
      </c>
      <c r="G577" s="167"/>
      <c r="H577" s="157"/>
      <c r="I577" s="157"/>
      <c r="J577" s="160"/>
    </row>
    <row r="578" spans="1:10" ht="15.75" customHeight="1">
      <c r="A578" s="185"/>
      <c r="B578" s="181"/>
      <c r="C578" s="183"/>
      <c r="D578" s="15" t="s">
        <v>20</v>
      </c>
      <c r="E578" s="14">
        <f>E593+E601+E610</f>
        <v>0</v>
      </c>
      <c r="F578" s="14">
        <f>F593+F601+F610</f>
        <v>0</v>
      </c>
      <c r="G578" s="167"/>
      <c r="H578" s="158"/>
      <c r="I578" s="158"/>
      <c r="J578" s="161"/>
    </row>
    <row r="579" spans="1:10" ht="15.75" customHeight="1">
      <c r="A579" s="185"/>
      <c r="B579" s="181" t="s">
        <v>221</v>
      </c>
      <c r="C579" s="183"/>
      <c r="D579" s="15" t="s">
        <v>57</v>
      </c>
      <c r="E579" s="14">
        <f>E580+E581+E582</f>
        <v>0</v>
      </c>
      <c r="F579" s="14">
        <f>F580+F581+F582</f>
        <v>0</v>
      </c>
      <c r="G579" s="167"/>
      <c r="H579" s="156" t="s">
        <v>0</v>
      </c>
      <c r="I579" s="156" t="s">
        <v>0</v>
      </c>
      <c r="J579" s="159"/>
    </row>
    <row r="580" spans="1:10" ht="15.75" customHeight="1">
      <c r="A580" s="185"/>
      <c r="B580" s="181"/>
      <c r="C580" s="183"/>
      <c r="D580" s="15" t="s">
        <v>22</v>
      </c>
      <c r="E580" s="14">
        <f>E644</f>
        <v>0</v>
      </c>
      <c r="F580" s="14">
        <f>F644</f>
        <v>0</v>
      </c>
      <c r="G580" s="167"/>
      <c r="H580" s="157"/>
      <c r="I580" s="157"/>
      <c r="J580" s="160"/>
    </row>
    <row r="581" spans="1:10" ht="15.75" customHeight="1">
      <c r="A581" s="185"/>
      <c r="B581" s="181"/>
      <c r="C581" s="183"/>
      <c r="D581" s="15" t="s">
        <v>66</v>
      </c>
      <c r="E581" s="14">
        <v>0</v>
      </c>
      <c r="F581" s="14">
        <v>0</v>
      </c>
      <c r="G581" s="167"/>
      <c r="H581" s="157"/>
      <c r="I581" s="157"/>
      <c r="J581" s="160"/>
    </row>
    <row r="582" spans="1:10" ht="15.75" customHeight="1">
      <c r="A582" s="186"/>
      <c r="B582" s="181"/>
      <c r="C582" s="183"/>
      <c r="D582" s="15" t="s">
        <v>20</v>
      </c>
      <c r="E582" s="14">
        <v>0</v>
      </c>
      <c r="F582" s="14">
        <v>0</v>
      </c>
      <c r="G582" s="167"/>
      <c r="H582" s="158"/>
      <c r="I582" s="158"/>
      <c r="J582" s="161"/>
    </row>
    <row r="583" spans="1:10" ht="31.2">
      <c r="A583" s="42" t="s">
        <v>200</v>
      </c>
      <c r="B583" s="22" t="s">
        <v>170</v>
      </c>
      <c r="C583" s="183"/>
      <c r="D583" s="15" t="s">
        <v>22</v>
      </c>
      <c r="E583" s="14">
        <v>0</v>
      </c>
      <c r="F583" s="14">
        <v>0</v>
      </c>
      <c r="G583" s="167"/>
      <c r="H583" s="45">
        <v>0</v>
      </c>
      <c r="I583" s="45">
        <v>0</v>
      </c>
      <c r="J583" s="57"/>
    </row>
    <row r="584" spans="1:10" ht="27.75" customHeight="1">
      <c r="A584" s="42" t="s">
        <v>173</v>
      </c>
      <c r="B584" s="22" t="s">
        <v>170</v>
      </c>
      <c r="C584" s="183"/>
      <c r="D584" s="15" t="s">
        <v>22</v>
      </c>
      <c r="E584" s="14">
        <v>0</v>
      </c>
      <c r="F584" s="14">
        <v>0</v>
      </c>
      <c r="G584" s="167"/>
      <c r="H584" s="45">
        <v>0</v>
      </c>
      <c r="I584" s="45">
        <v>0</v>
      </c>
      <c r="J584" s="15"/>
    </row>
    <row r="585" spans="1:10" ht="16.5" customHeight="1">
      <c r="A585" s="184" t="s">
        <v>201</v>
      </c>
      <c r="B585" s="187" t="s">
        <v>170</v>
      </c>
      <c r="C585" s="183"/>
      <c r="D585" s="15" t="s">
        <v>57</v>
      </c>
      <c r="E585" s="14">
        <f>E586+E587</f>
        <v>0</v>
      </c>
      <c r="F585" s="14">
        <f>F586+F587</f>
        <v>0</v>
      </c>
      <c r="G585" s="167"/>
      <c r="H585" s="156">
        <v>0</v>
      </c>
      <c r="I585" s="156">
        <v>0</v>
      </c>
      <c r="J585" s="159"/>
    </row>
    <row r="586" spans="1:10" ht="16.5" customHeight="1">
      <c r="A586" s="185"/>
      <c r="B586" s="188"/>
      <c r="C586" s="183"/>
      <c r="D586" s="15" t="s">
        <v>20</v>
      </c>
      <c r="E586" s="14">
        <v>0</v>
      </c>
      <c r="F586" s="14">
        <v>0</v>
      </c>
      <c r="G586" s="167"/>
      <c r="H586" s="157"/>
      <c r="I586" s="157"/>
      <c r="J586" s="160"/>
    </row>
    <row r="587" spans="1:10" ht="16.5" customHeight="1">
      <c r="A587" s="186"/>
      <c r="B587" s="189"/>
      <c r="C587" s="183"/>
      <c r="D587" s="15" t="s">
        <v>22</v>
      </c>
      <c r="E587" s="14">
        <v>0</v>
      </c>
      <c r="F587" s="14">
        <v>0</v>
      </c>
      <c r="G587" s="167"/>
      <c r="H587" s="158"/>
      <c r="I587" s="158"/>
      <c r="J587" s="161"/>
    </row>
    <row r="588" spans="1:10" ht="30" customHeight="1">
      <c r="A588" s="42" t="s">
        <v>202</v>
      </c>
      <c r="B588" s="22" t="s">
        <v>170</v>
      </c>
      <c r="C588" s="183"/>
      <c r="D588" s="15" t="s">
        <v>20</v>
      </c>
      <c r="E588" s="14">
        <v>0</v>
      </c>
      <c r="F588" s="14">
        <v>0</v>
      </c>
      <c r="G588" s="167"/>
      <c r="H588" s="45">
        <v>0</v>
      </c>
      <c r="I588" s="45">
        <v>0</v>
      </c>
      <c r="J588" s="15"/>
    </row>
    <row r="589" spans="1:10" ht="15.75" customHeight="1">
      <c r="A589" s="184" t="s">
        <v>203</v>
      </c>
      <c r="B589" s="187" t="s">
        <v>146</v>
      </c>
      <c r="C589" s="183"/>
      <c r="D589" s="15" t="s">
        <v>22</v>
      </c>
      <c r="E589" s="14">
        <v>0</v>
      </c>
      <c r="F589" s="14">
        <f>F590</f>
        <v>0</v>
      </c>
      <c r="G589" s="167"/>
      <c r="H589" s="156">
        <v>0</v>
      </c>
      <c r="I589" s="156">
        <v>0</v>
      </c>
      <c r="J589" s="159"/>
    </row>
    <row r="590" spans="1:10" ht="15.75" customHeight="1">
      <c r="A590" s="186"/>
      <c r="B590" s="189"/>
      <c r="C590" s="183"/>
      <c r="D590" s="15" t="s">
        <v>66</v>
      </c>
      <c r="E590" s="14">
        <v>0</v>
      </c>
      <c r="F590" s="14">
        <v>0</v>
      </c>
      <c r="G590" s="167"/>
      <c r="H590" s="158"/>
      <c r="I590" s="158"/>
      <c r="J590" s="161"/>
    </row>
    <row r="591" spans="1:10" ht="15.75" customHeight="1">
      <c r="A591" s="184" t="s">
        <v>204</v>
      </c>
      <c r="B591" s="187" t="s">
        <v>169</v>
      </c>
      <c r="C591" s="183"/>
      <c r="D591" s="15" t="s">
        <v>57</v>
      </c>
      <c r="E591" s="14">
        <f>E592+E593</f>
        <v>0</v>
      </c>
      <c r="F591" s="14">
        <f>F592+F593</f>
        <v>0</v>
      </c>
      <c r="G591" s="167"/>
      <c r="H591" s="156">
        <v>0</v>
      </c>
      <c r="I591" s="156">
        <v>0</v>
      </c>
      <c r="J591" s="159"/>
    </row>
    <row r="592" spans="1:10" ht="15.75" customHeight="1">
      <c r="A592" s="185"/>
      <c r="B592" s="188"/>
      <c r="C592" s="183"/>
      <c r="D592" s="15" t="s">
        <v>22</v>
      </c>
      <c r="E592" s="14">
        <v>0</v>
      </c>
      <c r="F592" s="14">
        <v>0</v>
      </c>
      <c r="G592" s="167"/>
      <c r="H592" s="157"/>
      <c r="I592" s="157"/>
      <c r="J592" s="160"/>
    </row>
    <row r="593" spans="1:10" ht="15.75" customHeight="1">
      <c r="A593" s="186"/>
      <c r="B593" s="189"/>
      <c r="C593" s="183"/>
      <c r="D593" s="15" t="s">
        <v>20</v>
      </c>
      <c r="E593" s="14">
        <v>0</v>
      </c>
      <c r="F593" s="14">
        <v>0</v>
      </c>
      <c r="G593" s="167"/>
      <c r="H593" s="158"/>
      <c r="I593" s="158"/>
      <c r="J593" s="161"/>
    </row>
    <row r="594" spans="1:10" ht="15.75" customHeight="1">
      <c r="A594" s="184" t="s">
        <v>167</v>
      </c>
      <c r="B594" s="187" t="s">
        <v>146</v>
      </c>
      <c r="C594" s="183"/>
      <c r="D594" s="15" t="s">
        <v>57</v>
      </c>
      <c r="E594" s="14">
        <f>E595+E596</f>
        <v>0</v>
      </c>
      <c r="F594" s="14">
        <f>F595+F596</f>
        <v>0</v>
      </c>
      <c r="G594" s="167"/>
      <c r="H594" s="35">
        <v>0</v>
      </c>
      <c r="I594" s="35">
        <v>0</v>
      </c>
      <c r="J594" s="159"/>
    </row>
    <row r="595" spans="1:10" ht="15.75" customHeight="1">
      <c r="A595" s="185"/>
      <c r="B595" s="188"/>
      <c r="C595" s="183"/>
      <c r="D595" s="15" t="s">
        <v>22</v>
      </c>
      <c r="E595" s="14">
        <v>0</v>
      </c>
      <c r="F595" s="14">
        <v>0</v>
      </c>
      <c r="G595" s="167"/>
      <c r="H595" s="36"/>
      <c r="I595" s="36"/>
      <c r="J595" s="160"/>
    </row>
    <row r="596" spans="1:10" ht="15.75" customHeight="1">
      <c r="A596" s="186"/>
      <c r="B596" s="189"/>
      <c r="C596" s="173"/>
      <c r="D596" s="15" t="s">
        <v>66</v>
      </c>
      <c r="E596" s="14">
        <v>0</v>
      </c>
      <c r="F596" s="14">
        <v>0</v>
      </c>
      <c r="G596" s="166"/>
      <c r="H596" s="37"/>
      <c r="I596" s="37"/>
      <c r="J596" s="161"/>
    </row>
    <row r="597" spans="1:10" ht="27.6" customHeight="1">
      <c r="A597" s="184" t="s">
        <v>205</v>
      </c>
      <c r="B597" s="187" t="s">
        <v>146</v>
      </c>
      <c r="C597" s="40"/>
      <c r="D597" s="15" t="s">
        <v>57</v>
      </c>
      <c r="E597" s="14">
        <f>E598+E599</f>
        <v>0</v>
      </c>
      <c r="F597" s="14">
        <f>F598+F599</f>
        <v>0</v>
      </c>
      <c r="G597" s="165" t="s">
        <v>2</v>
      </c>
      <c r="H597" s="35">
        <v>0</v>
      </c>
      <c r="I597" s="35">
        <v>0</v>
      </c>
      <c r="J597" s="159"/>
    </row>
    <row r="598" spans="1:10" ht="27.6" customHeight="1">
      <c r="A598" s="185"/>
      <c r="B598" s="188"/>
      <c r="C598" s="40"/>
      <c r="D598" s="15" t="s">
        <v>20</v>
      </c>
      <c r="E598" s="14">
        <v>0</v>
      </c>
      <c r="F598" s="14">
        <v>0</v>
      </c>
      <c r="G598" s="167"/>
      <c r="H598" s="36"/>
      <c r="I598" s="36"/>
      <c r="J598" s="160"/>
    </row>
    <row r="599" spans="1:10" ht="27.6" customHeight="1">
      <c r="A599" s="186"/>
      <c r="B599" s="189"/>
      <c r="C599" s="40"/>
      <c r="D599" s="15" t="s">
        <v>66</v>
      </c>
      <c r="E599" s="14">
        <v>0</v>
      </c>
      <c r="F599" s="14">
        <v>0</v>
      </c>
      <c r="G599" s="167"/>
      <c r="H599" s="37"/>
      <c r="I599" s="37"/>
      <c r="J599" s="161"/>
    </row>
    <row r="600" spans="1:10" ht="15.75" customHeight="1">
      <c r="A600" s="184" t="s">
        <v>174</v>
      </c>
      <c r="B600" s="187" t="s">
        <v>175</v>
      </c>
      <c r="C600" s="40"/>
      <c r="D600" s="15" t="s">
        <v>57</v>
      </c>
      <c r="E600" s="14">
        <f>E601+E602</f>
        <v>0</v>
      </c>
      <c r="F600" s="14">
        <f>F601+F602</f>
        <v>0</v>
      </c>
      <c r="G600" s="167"/>
      <c r="H600" s="35">
        <v>0</v>
      </c>
      <c r="I600" s="35">
        <v>0</v>
      </c>
      <c r="J600" s="159"/>
    </row>
    <row r="601" spans="1:10" ht="15.75" customHeight="1">
      <c r="A601" s="185"/>
      <c r="B601" s="188"/>
      <c r="C601" s="40"/>
      <c r="D601" s="15" t="s">
        <v>20</v>
      </c>
      <c r="E601" s="14">
        <v>0</v>
      </c>
      <c r="F601" s="14">
        <v>0</v>
      </c>
      <c r="G601" s="167"/>
      <c r="H601" s="36"/>
      <c r="I601" s="36"/>
      <c r="J601" s="160"/>
    </row>
    <row r="602" spans="1:10" ht="15.75" customHeight="1">
      <c r="A602" s="186"/>
      <c r="B602" s="189"/>
      <c r="C602" s="40"/>
      <c r="D602" s="15" t="s">
        <v>22</v>
      </c>
      <c r="E602" s="14">
        <v>0</v>
      </c>
      <c r="F602" s="14">
        <v>0</v>
      </c>
      <c r="G602" s="167"/>
      <c r="H602" s="37"/>
      <c r="I602" s="37"/>
      <c r="J602" s="161"/>
    </row>
    <row r="603" spans="1:10" ht="15.75" customHeight="1">
      <c r="A603" s="184" t="s">
        <v>176</v>
      </c>
      <c r="B603" s="187" t="s">
        <v>146</v>
      </c>
      <c r="C603" s="40"/>
      <c r="D603" s="15" t="s">
        <v>57</v>
      </c>
      <c r="E603" s="14">
        <f>E604+E605</f>
        <v>0</v>
      </c>
      <c r="F603" s="14">
        <f>F604+F605</f>
        <v>0</v>
      </c>
      <c r="G603" s="167"/>
      <c r="H603" s="156">
        <v>0</v>
      </c>
      <c r="I603" s="156">
        <v>0</v>
      </c>
      <c r="J603" s="165"/>
    </row>
    <row r="604" spans="1:10" ht="15.75" customHeight="1">
      <c r="A604" s="185"/>
      <c r="B604" s="188"/>
      <c r="C604" s="40"/>
      <c r="D604" s="15" t="s">
        <v>20</v>
      </c>
      <c r="E604" s="14">
        <v>0</v>
      </c>
      <c r="F604" s="14">
        <v>0</v>
      </c>
      <c r="G604" s="167"/>
      <c r="H604" s="157"/>
      <c r="I604" s="157"/>
      <c r="J604" s="167"/>
    </row>
    <row r="605" spans="1:10" ht="15.75" customHeight="1">
      <c r="A605" s="186"/>
      <c r="B605" s="189"/>
      <c r="C605" s="40"/>
      <c r="D605" s="15" t="s">
        <v>22</v>
      </c>
      <c r="E605" s="14">
        <v>0</v>
      </c>
      <c r="F605" s="14">
        <v>0</v>
      </c>
      <c r="G605" s="167"/>
      <c r="H605" s="158"/>
      <c r="I605" s="158"/>
      <c r="J605" s="166"/>
    </row>
    <row r="606" spans="1:10" ht="15.75" customHeight="1">
      <c r="A606" s="184" t="s">
        <v>177</v>
      </c>
      <c r="B606" s="187" t="s">
        <v>146</v>
      </c>
      <c r="C606" s="40"/>
      <c r="D606" s="15" t="s">
        <v>57</v>
      </c>
      <c r="E606" s="14">
        <f>E607+E608</f>
        <v>0</v>
      </c>
      <c r="F606" s="14">
        <f>F607+F608</f>
        <v>0</v>
      </c>
      <c r="G606" s="167"/>
      <c r="H606" s="35">
        <v>0</v>
      </c>
      <c r="I606" s="35">
        <v>0</v>
      </c>
      <c r="J606" s="159"/>
    </row>
    <row r="607" spans="1:10" ht="15.75" customHeight="1">
      <c r="A607" s="185"/>
      <c r="B607" s="188"/>
      <c r="C607" s="40"/>
      <c r="D607" s="15" t="s">
        <v>20</v>
      </c>
      <c r="E607" s="14">
        <v>0</v>
      </c>
      <c r="F607" s="14">
        <v>0</v>
      </c>
      <c r="G607" s="167"/>
      <c r="H607" s="36"/>
      <c r="I607" s="36"/>
      <c r="J607" s="160"/>
    </row>
    <row r="608" spans="1:10" ht="15.75" customHeight="1">
      <c r="A608" s="186"/>
      <c r="B608" s="189"/>
      <c r="C608" s="40"/>
      <c r="D608" s="15" t="s">
        <v>22</v>
      </c>
      <c r="E608" s="14">
        <v>0</v>
      </c>
      <c r="F608" s="14">
        <v>0</v>
      </c>
      <c r="G608" s="167"/>
      <c r="H608" s="37"/>
      <c r="I608" s="37"/>
      <c r="J608" s="161"/>
    </row>
    <row r="609" spans="1:10" ht="15.75" customHeight="1">
      <c r="A609" s="184" t="s">
        <v>206</v>
      </c>
      <c r="B609" s="187" t="s">
        <v>175</v>
      </c>
      <c r="C609" s="40"/>
      <c r="D609" s="15" t="s">
        <v>57</v>
      </c>
      <c r="E609" s="14">
        <f>E610+E611</f>
        <v>0</v>
      </c>
      <c r="F609" s="14">
        <f>F610+F611</f>
        <v>0</v>
      </c>
      <c r="G609" s="167"/>
      <c r="H609" s="35">
        <v>0</v>
      </c>
      <c r="I609" s="35">
        <v>0</v>
      </c>
      <c r="J609" s="159"/>
    </row>
    <row r="610" spans="1:10" ht="15.75" customHeight="1">
      <c r="A610" s="185"/>
      <c r="B610" s="188"/>
      <c r="C610" s="40" t="s">
        <v>23</v>
      </c>
      <c r="D610" s="15" t="s">
        <v>20</v>
      </c>
      <c r="E610" s="14">
        <v>0</v>
      </c>
      <c r="F610" s="14">
        <v>0</v>
      </c>
      <c r="G610" s="167"/>
      <c r="H610" s="36"/>
      <c r="I610" s="36"/>
      <c r="J610" s="160"/>
    </row>
    <row r="611" spans="1:10" ht="15.75" customHeight="1">
      <c r="A611" s="186"/>
      <c r="B611" s="189"/>
      <c r="C611" s="40"/>
      <c r="D611" s="15" t="s">
        <v>22</v>
      </c>
      <c r="E611" s="14">
        <v>0</v>
      </c>
      <c r="F611" s="14">
        <v>0</v>
      </c>
      <c r="G611" s="167"/>
      <c r="H611" s="37"/>
      <c r="I611" s="37"/>
      <c r="J611" s="161"/>
    </row>
    <row r="612" spans="1:10" ht="15.75" customHeight="1">
      <c r="A612" s="184" t="s">
        <v>207</v>
      </c>
      <c r="B612" s="187" t="s">
        <v>146</v>
      </c>
      <c r="C612" s="40"/>
      <c r="D612" s="15" t="s">
        <v>57</v>
      </c>
      <c r="E612" s="14">
        <f>E613+E614</f>
        <v>0</v>
      </c>
      <c r="F612" s="14">
        <f>F613+F614</f>
        <v>0</v>
      </c>
      <c r="G612" s="167"/>
      <c r="H612" s="35">
        <v>0</v>
      </c>
      <c r="I612" s="35">
        <v>0</v>
      </c>
      <c r="J612" s="159"/>
    </row>
    <row r="613" spans="1:10" ht="15.75" customHeight="1">
      <c r="A613" s="185"/>
      <c r="B613" s="188"/>
      <c r="C613" s="40"/>
      <c r="D613" s="15" t="s">
        <v>20</v>
      </c>
      <c r="E613" s="14">
        <v>0</v>
      </c>
      <c r="F613" s="14">
        <v>0</v>
      </c>
      <c r="G613" s="167"/>
      <c r="H613" s="36"/>
      <c r="I613" s="36"/>
      <c r="J613" s="160"/>
    </row>
    <row r="614" spans="1:10" ht="15.75" customHeight="1">
      <c r="A614" s="186"/>
      <c r="B614" s="189"/>
      <c r="C614" s="40"/>
      <c r="D614" s="15" t="s">
        <v>22</v>
      </c>
      <c r="E614" s="14">
        <v>0</v>
      </c>
      <c r="F614" s="14">
        <v>0</v>
      </c>
      <c r="G614" s="167"/>
      <c r="H614" s="37"/>
      <c r="I614" s="37"/>
      <c r="J614" s="161"/>
    </row>
    <row r="615" spans="1:10" ht="15.75" customHeight="1">
      <c r="A615" s="184" t="s">
        <v>208</v>
      </c>
      <c r="B615" s="187" t="s">
        <v>146</v>
      </c>
      <c r="C615" s="40"/>
      <c r="D615" s="15" t="s">
        <v>57</v>
      </c>
      <c r="E615" s="14">
        <f>E616+E617</f>
        <v>7703.9</v>
      </c>
      <c r="F615" s="14">
        <f>F616+F617</f>
        <v>3148.2359999999999</v>
      </c>
      <c r="G615" s="167"/>
      <c r="H615" s="35">
        <v>5</v>
      </c>
      <c r="I615" s="35">
        <v>5</v>
      </c>
      <c r="J615" s="165" t="s">
        <v>374</v>
      </c>
    </row>
    <row r="616" spans="1:10" ht="15.75" customHeight="1">
      <c r="A616" s="185"/>
      <c r="B616" s="188"/>
      <c r="C616" s="40"/>
      <c r="D616" s="15" t="s">
        <v>20</v>
      </c>
      <c r="E616" s="14">
        <v>0</v>
      </c>
      <c r="F616" s="14">
        <v>0</v>
      </c>
      <c r="G616" s="167"/>
      <c r="H616" s="36"/>
      <c r="I616" s="36"/>
      <c r="J616" s="167"/>
    </row>
    <row r="617" spans="1:10" ht="15.75" customHeight="1">
      <c r="A617" s="186"/>
      <c r="B617" s="189"/>
      <c r="C617" s="40"/>
      <c r="D617" s="15" t="s">
        <v>22</v>
      </c>
      <c r="E617" s="14">
        <v>7703.9</v>
      </c>
      <c r="F617" s="14">
        <v>3148.2359999999999</v>
      </c>
      <c r="G617" s="167"/>
      <c r="H617" s="37"/>
      <c r="I617" s="37"/>
      <c r="J617" s="166"/>
    </row>
    <row r="618" spans="1:10" ht="15.75" customHeight="1">
      <c r="A618" s="184" t="s">
        <v>209</v>
      </c>
      <c r="B618" s="187" t="s">
        <v>146</v>
      </c>
      <c r="C618" s="40"/>
      <c r="D618" s="15" t="s">
        <v>57</v>
      </c>
      <c r="E618" s="14">
        <f>E619+E620</f>
        <v>0</v>
      </c>
      <c r="F618" s="14">
        <f>F619+F620</f>
        <v>0</v>
      </c>
      <c r="G618" s="167"/>
      <c r="H618" s="35">
        <v>0</v>
      </c>
      <c r="I618" s="35">
        <v>0</v>
      </c>
      <c r="J618" s="159"/>
    </row>
    <row r="619" spans="1:10" ht="15.75" customHeight="1">
      <c r="A619" s="185"/>
      <c r="B619" s="188"/>
      <c r="C619" s="40"/>
      <c r="D619" s="15" t="s">
        <v>20</v>
      </c>
      <c r="E619" s="14">
        <v>0</v>
      </c>
      <c r="F619" s="14">
        <v>0</v>
      </c>
      <c r="G619" s="167"/>
      <c r="H619" s="36"/>
      <c r="I619" s="36"/>
      <c r="J619" s="160"/>
    </row>
    <row r="620" spans="1:10" ht="15.75" customHeight="1">
      <c r="A620" s="186"/>
      <c r="B620" s="189"/>
      <c r="C620" s="40"/>
      <c r="D620" s="15" t="s">
        <v>22</v>
      </c>
      <c r="E620" s="14">
        <v>0</v>
      </c>
      <c r="F620" s="14">
        <v>0</v>
      </c>
      <c r="G620" s="167"/>
      <c r="H620" s="37"/>
      <c r="I620" s="37"/>
      <c r="J620" s="161"/>
    </row>
    <row r="621" spans="1:10" ht="21" customHeight="1">
      <c r="A621" s="184" t="s">
        <v>210</v>
      </c>
      <c r="B621" s="187" t="s">
        <v>146</v>
      </c>
      <c r="C621" s="40"/>
      <c r="D621" s="15" t="s">
        <v>57</v>
      </c>
      <c r="E621" s="14">
        <f>E622+E624+E623</f>
        <v>0</v>
      </c>
      <c r="F621" s="14">
        <f>F622+F624+F623</f>
        <v>0</v>
      </c>
      <c r="G621" s="167"/>
      <c r="H621" s="35">
        <v>0</v>
      </c>
      <c r="I621" s="35">
        <v>0</v>
      </c>
      <c r="J621" s="159"/>
    </row>
    <row r="622" spans="1:10" ht="21" customHeight="1">
      <c r="A622" s="185"/>
      <c r="B622" s="188"/>
      <c r="C622" s="40"/>
      <c r="D622" s="15" t="s">
        <v>20</v>
      </c>
      <c r="E622" s="14">
        <v>0</v>
      </c>
      <c r="F622" s="14">
        <v>0</v>
      </c>
      <c r="G622" s="167"/>
      <c r="H622" s="36"/>
      <c r="I622" s="36"/>
      <c r="J622" s="160"/>
    </row>
    <row r="623" spans="1:10" ht="21" customHeight="1">
      <c r="A623" s="185"/>
      <c r="B623" s="188"/>
      <c r="C623" s="40"/>
      <c r="D623" s="15" t="s">
        <v>22</v>
      </c>
      <c r="E623" s="14">
        <v>0</v>
      </c>
      <c r="F623" s="14">
        <v>0</v>
      </c>
      <c r="G623" s="167"/>
      <c r="H623" s="36"/>
      <c r="I623" s="36"/>
      <c r="J623" s="160"/>
    </row>
    <row r="624" spans="1:10" ht="21" customHeight="1">
      <c r="A624" s="186"/>
      <c r="B624" s="189"/>
      <c r="C624" s="40"/>
      <c r="D624" s="15" t="s">
        <v>66</v>
      </c>
      <c r="E624" s="14">
        <v>0</v>
      </c>
      <c r="F624" s="14">
        <v>0</v>
      </c>
      <c r="G624" s="167"/>
      <c r="H624" s="37"/>
      <c r="I624" s="37"/>
      <c r="J624" s="161"/>
    </row>
    <row r="625" spans="1:10" ht="21" customHeight="1">
      <c r="A625" s="184" t="s">
        <v>215</v>
      </c>
      <c r="B625" s="187" t="s">
        <v>146</v>
      </c>
      <c r="C625" s="53"/>
      <c r="D625" s="15" t="s">
        <v>57</v>
      </c>
      <c r="E625" s="14">
        <f>E626+E628+E627</f>
        <v>0</v>
      </c>
      <c r="F625" s="14">
        <f>F626+F628+F627</f>
        <v>0</v>
      </c>
      <c r="G625" s="167"/>
      <c r="H625" s="51">
        <v>0</v>
      </c>
      <c r="I625" s="51">
        <v>0</v>
      </c>
      <c r="J625" s="159"/>
    </row>
    <row r="626" spans="1:10" ht="21" customHeight="1">
      <c r="A626" s="185"/>
      <c r="B626" s="188"/>
      <c r="C626" s="53"/>
      <c r="D626" s="15" t="s">
        <v>20</v>
      </c>
      <c r="E626" s="14">
        <v>0</v>
      </c>
      <c r="F626" s="14">
        <v>0</v>
      </c>
      <c r="G626" s="167"/>
      <c r="H626" s="52"/>
      <c r="I626" s="52"/>
      <c r="J626" s="160"/>
    </row>
    <row r="627" spans="1:10" ht="21" customHeight="1">
      <c r="A627" s="185"/>
      <c r="B627" s="188"/>
      <c r="C627" s="53"/>
      <c r="D627" s="15" t="s">
        <v>22</v>
      </c>
      <c r="E627" s="14">
        <v>0</v>
      </c>
      <c r="F627" s="14">
        <v>0</v>
      </c>
      <c r="G627" s="167"/>
      <c r="H627" s="52"/>
      <c r="I627" s="52"/>
      <c r="J627" s="160"/>
    </row>
    <row r="628" spans="1:10" ht="21" customHeight="1">
      <c r="A628" s="186"/>
      <c r="B628" s="189"/>
      <c r="C628" s="53"/>
      <c r="D628" s="15" t="s">
        <v>66</v>
      </c>
      <c r="E628" s="14">
        <v>0</v>
      </c>
      <c r="F628" s="14">
        <v>0</v>
      </c>
      <c r="G628" s="167"/>
      <c r="H628" s="54"/>
      <c r="I628" s="54"/>
      <c r="J628" s="161"/>
    </row>
    <row r="629" spans="1:10" ht="21" customHeight="1">
      <c r="A629" s="184" t="s">
        <v>216</v>
      </c>
      <c r="B629" s="187" t="s">
        <v>146</v>
      </c>
      <c r="C629" s="53"/>
      <c r="D629" s="15" t="s">
        <v>57</v>
      </c>
      <c r="E629" s="14">
        <f>E630+E632+E631</f>
        <v>4795.8</v>
      </c>
      <c r="F629" s="14">
        <f>F630+F632+F631</f>
        <v>4795.799</v>
      </c>
      <c r="G629" s="167"/>
      <c r="H629" s="51">
        <v>2</v>
      </c>
      <c r="I629" s="51">
        <v>2</v>
      </c>
      <c r="J629" s="159"/>
    </row>
    <row r="630" spans="1:10" ht="21" customHeight="1">
      <c r="A630" s="185"/>
      <c r="B630" s="188"/>
      <c r="C630" s="53"/>
      <c r="D630" s="15" t="s">
        <v>20</v>
      </c>
      <c r="E630" s="14">
        <v>4316.1000000000004</v>
      </c>
      <c r="F630" s="14">
        <v>4316.2</v>
      </c>
      <c r="G630" s="167"/>
      <c r="H630" s="52"/>
      <c r="I630" s="52"/>
      <c r="J630" s="160"/>
    </row>
    <row r="631" spans="1:10" ht="21" customHeight="1">
      <c r="A631" s="185"/>
      <c r="B631" s="188"/>
      <c r="C631" s="53"/>
      <c r="D631" s="15" t="s">
        <v>22</v>
      </c>
      <c r="E631" s="14">
        <v>479.7</v>
      </c>
      <c r="F631" s="14">
        <v>479.59899999999999</v>
      </c>
      <c r="G631" s="167"/>
      <c r="H631" s="52"/>
      <c r="I631" s="52"/>
      <c r="J631" s="160"/>
    </row>
    <row r="632" spans="1:10" ht="21" customHeight="1">
      <c r="A632" s="186"/>
      <c r="B632" s="189"/>
      <c r="C632" s="53"/>
      <c r="D632" s="15" t="s">
        <v>66</v>
      </c>
      <c r="E632" s="14">
        <v>0</v>
      </c>
      <c r="F632" s="14">
        <v>0</v>
      </c>
      <c r="G632" s="167"/>
      <c r="H632" s="54"/>
      <c r="I632" s="54"/>
      <c r="J632" s="161"/>
    </row>
    <row r="633" spans="1:10" ht="21" customHeight="1">
      <c r="A633" s="184" t="s">
        <v>217</v>
      </c>
      <c r="B633" s="187" t="s">
        <v>146</v>
      </c>
      <c r="C633" s="53"/>
      <c r="D633" s="15" t="s">
        <v>57</v>
      </c>
      <c r="E633" s="14">
        <f>E634+E636+E635</f>
        <v>0</v>
      </c>
      <c r="F633" s="14">
        <f>F634+F636+F635</f>
        <v>0</v>
      </c>
      <c r="G633" s="167"/>
      <c r="H633" s="51">
        <v>0</v>
      </c>
      <c r="I633" s="51">
        <v>0</v>
      </c>
      <c r="J633" s="159"/>
    </row>
    <row r="634" spans="1:10" ht="21" customHeight="1">
      <c r="A634" s="185"/>
      <c r="B634" s="188"/>
      <c r="C634" s="53"/>
      <c r="D634" s="15" t="s">
        <v>20</v>
      </c>
      <c r="E634" s="14">
        <v>0</v>
      </c>
      <c r="F634" s="14">
        <v>0</v>
      </c>
      <c r="G634" s="167"/>
      <c r="H634" s="52"/>
      <c r="I634" s="52"/>
      <c r="J634" s="160"/>
    </row>
    <row r="635" spans="1:10" ht="21" customHeight="1">
      <c r="A635" s="185"/>
      <c r="B635" s="188"/>
      <c r="C635" s="53"/>
      <c r="D635" s="15" t="s">
        <v>22</v>
      </c>
      <c r="E635" s="14">
        <v>0</v>
      </c>
      <c r="F635" s="14">
        <v>0</v>
      </c>
      <c r="G635" s="167"/>
      <c r="H635" s="52"/>
      <c r="I635" s="52"/>
      <c r="J635" s="160"/>
    </row>
    <row r="636" spans="1:10" ht="21" customHeight="1">
      <c r="A636" s="186"/>
      <c r="B636" s="189"/>
      <c r="C636" s="53"/>
      <c r="D636" s="15" t="s">
        <v>66</v>
      </c>
      <c r="E636" s="14">
        <v>0</v>
      </c>
      <c r="F636" s="14">
        <v>0</v>
      </c>
      <c r="G636" s="167"/>
      <c r="H636" s="54"/>
      <c r="I636" s="54"/>
      <c r="J636" s="161"/>
    </row>
    <row r="637" spans="1:10" ht="21" customHeight="1">
      <c r="A637" s="184" t="s">
        <v>218</v>
      </c>
      <c r="B637" s="187" t="s">
        <v>220</v>
      </c>
      <c r="C637" s="53"/>
      <c r="D637" s="15" t="s">
        <v>57</v>
      </c>
      <c r="E637" s="14">
        <f>E638+E639</f>
        <v>1013.1</v>
      </c>
      <c r="F637" s="14">
        <f>F638+F639</f>
        <v>1013.1</v>
      </c>
      <c r="G637" s="167"/>
      <c r="H637" s="156">
        <v>3</v>
      </c>
      <c r="I637" s="156">
        <v>3</v>
      </c>
      <c r="J637" s="159"/>
    </row>
    <row r="638" spans="1:10" ht="21" customHeight="1">
      <c r="A638" s="185"/>
      <c r="B638" s="188"/>
      <c r="C638" s="53"/>
      <c r="D638" s="15" t="s">
        <v>22</v>
      </c>
      <c r="E638" s="14">
        <f>E641+E644</f>
        <v>1013.1</v>
      </c>
      <c r="F638" s="14">
        <f>F641+F644</f>
        <v>1013.1</v>
      </c>
      <c r="G638" s="167"/>
      <c r="H638" s="157"/>
      <c r="I638" s="157"/>
      <c r="J638" s="160"/>
    </row>
    <row r="639" spans="1:10" ht="21" customHeight="1">
      <c r="A639" s="185"/>
      <c r="B639" s="189"/>
      <c r="C639" s="53"/>
      <c r="D639" s="15" t="s">
        <v>20</v>
      </c>
      <c r="E639" s="14">
        <f>E642+E645</f>
        <v>0</v>
      </c>
      <c r="F639" s="14">
        <f>F642+F645</f>
        <v>0</v>
      </c>
      <c r="G639" s="167"/>
      <c r="H639" s="157"/>
      <c r="I639" s="157"/>
      <c r="J639" s="160"/>
    </row>
    <row r="640" spans="1:10" ht="21" customHeight="1">
      <c r="A640" s="185"/>
      <c r="B640" s="181" t="s">
        <v>219</v>
      </c>
      <c r="C640" s="53"/>
      <c r="D640" s="15" t="s">
        <v>52</v>
      </c>
      <c r="E640" s="14">
        <f>E641+E642</f>
        <v>1013.1</v>
      </c>
      <c r="F640" s="14">
        <f>F641+F642</f>
        <v>1013.1</v>
      </c>
      <c r="G640" s="167"/>
      <c r="H640" s="157"/>
      <c r="I640" s="157"/>
      <c r="J640" s="160"/>
    </row>
    <row r="641" spans="1:10" ht="21" customHeight="1">
      <c r="A641" s="185"/>
      <c r="B641" s="181"/>
      <c r="C641" s="53"/>
      <c r="D641" s="15" t="s">
        <v>22</v>
      </c>
      <c r="E641" s="14">
        <v>1013.1</v>
      </c>
      <c r="F641" s="14">
        <v>1013.1</v>
      </c>
      <c r="G641" s="167"/>
      <c r="H641" s="157"/>
      <c r="I641" s="157"/>
      <c r="J641" s="160"/>
    </row>
    <row r="642" spans="1:10" ht="21" customHeight="1">
      <c r="A642" s="185"/>
      <c r="B642" s="181"/>
      <c r="C642" s="53"/>
      <c r="D642" s="15" t="s">
        <v>20</v>
      </c>
      <c r="E642" s="14">
        <v>0</v>
      </c>
      <c r="F642" s="14">
        <v>0</v>
      </c>
      <c r="G642" s="167"/>
      <c r="H642" s="157"/>
      <c r="I642" s="157"/>
      <c r="J642" s="160"/>
    </row>
    <row r="643" spans="1:10" ht="21" customHeight="1">
      <c r="A643" s="185"/>
      <c r="B643" s="187" t="s">
        <v>58</v>
      </c>
      <c r="C643" s="53"/>
      <c r="D643" s="15" t="s">
        <v>52</v>
      </c>
      <c r="E643" s="14">
        <f>E644+E645</f>
        <v>0</v>
      </c>
      <c r="F643" s="14">
        <f>F644+F645</f>
        <v>0</v>
      </c>
      <c r="G643" s="167"/>
      <c r="H643" s="157"/>
      <c r="I643" s="157"/>
      <c r="J643" s="160"/>
    </row>
    <row r="644" spans="1:10" ht="21" customHeight="1">
      <c r="A644" s="185"/>
      <c r="B644" s="188"/>
      <c r="C644" s="53"/>
      <c r="D644" s="15" t="s">
        <v>22</v>
      </c>
      <c r="E644" s="14">
        <v>0</v>
      </c>
      <c r="F644" s="14">
        <v>0</v>
      </c>
      <c r="G644" s="167"/>
      <c r="H644" s="157"/>
      <c r="I644" s="157"/>
      <c r="J644" s="160"/>
    </row>
    <row r="645" spans="1:10" ht="21" customHeight="1">
      <c r="A645" s="186"/>
      <c r="B645" s="189"/>
      <c r="C645" s="53"/>
      <c r="D645" s="15" t="s">
        <v>20</v>
      </c>
      <c r="E645" s="14">
        <v>0</v>
      </c>
      <c r="F645" s="14">
        <v>0</v>
      </c>
      <c r="G645" s="167"/>
      <c r="H645" s="157"/>
      <c r="I645" s="158"/>
      <c r="J645" s="161"/>
    </row>
    <row r="646" spans="1:10" ht="21" customHeight="1">
      <c r="A646" s="184" t="s">
        <v>246</v>
      </c>
      <c r="B646" s="187" t="s">
        <v>146</v>
      </c>
      <c r="C646" s="68"/>
      <c r="D646" s="15" t="s">
        <v>57</v>
      </c>
      <c r="E646" s="14">
        <f>E647+E649+E648</f>
        <v>12445.43</v>
      </c>
      <c r="F646" s="14">
        <f>F647+F649+F648</f>
        <v>12445.4</v>
      </c>
      <c r="G646" s="167"/>
      <c r="H646" s="89">
        <v>1</v>
      </c>
      <c r="I646" s="101">
        <v>1</v>
      </c>
      <c r="J646" s="159"/>
    </row>
    <row r="647" spans="1:10" ht="21" customHeight="1">
      <c r="A647" s="185"/>
      <c r="B647" s="188"/>
      <c r="C647" s="68"/>
      <c r="D647" s="15" t="s">
        <v>20</v>
      </c>
      <c r="E647" s="14">
        <v>11200.93</v>
      </c>
      <c r="F647" s="14">
        <v>11200.9</v>
      </c>
      <c r="G647" s="167"/>
      <c r="H647" s="90"/>
      <c r="I647" s="99"/>
      <c r="J647" s="160"/>
    </row>
    <row r="648" spans="1:10" ht="21" customHeight="1">
      <c r="A648" s="185"/>
      <c r="B648" s="188"/>
      <c r="C648" s="68"/>
      <c r="D648" s="15" t="s">
        <v>22</v>
      </c>
      <c r="E648" s="14">
        <v>1244.5</v>
      </c>
      <c r="F648" s="14">
        <v>1244.5</v>
      </c>
      <c r="G648" s="167"/>
      <c r="H648" s="90"/>
      <c r="I648" s="99"/>
      <c r="J648" s="160"/>
    </row>
    <row r="649" spans="1:10" ht="21" customHeight="1">
      <c r="A649" s="186"/>
      <c r="B649" s="189"/>
      <c r="C649" s="68"/>
      <c r="D649" s="15" t="s">
        <v>66</v>
      </c>
      <c r="E649" s="14">
        <v>0</v>
      </c>
      <c r="F649" s="14">
        <v>0</v>
      </c>
      <c r="G649" s="167"/>
      <c r="H649" s="91"/>
      <c r="I649" s="100"/>
      <c r="J649" s="161"/>
    </row>
    <row r="650" spans="1:10">
      <c r="A650" s="184" t="s">
        <v>258</v>
      </c>
      <c r="B650" s="235" t="s">
        <v>259</v>
      </c>
      <c r="C650" s="98"/>
      <c r="D650" s="15" t="s">
        <v>57</v>
      </c>
      <c r="E650" s="14">
        <f t="shared" ref="E650:F650" si="8">E651+E652+E653</f>
        <v>8408.44</v>
      </c>
      <c r="F650" s="14">
        <f t="shared" si="8"/>
        <v>8408.4359999999997</v>
      </c>
      <c r="G650" s="167"/>
      <c r="H650" s="191" t="s">
        <v>0</v>
      </c>
      <c r="I650" s="194" t="s">
        <v>0</v>
      </c>
      <c r="J650" s="197"/>
    </row>
    <row r="651" spans="1:10">
      <c r="A651" s="185"/>
      <c r="B651" s="235"/>
      <c r="C651" s="98"/>
      <c r="D651" s="15" t="s">
        <v>22</v>
      </c>
      <c r="E651" s="14">
        <f t="shared" ref="E651:F651" si="9">E655+E659</f>
        <v>840.84</v>
      </c>
      <c r="F651" s="14">
        <f t="shared" si="9"/>
        <v>840.84799999999996</v>
      </c>
      <c r="G651" s="167"/>
      <c r="H651" s="192"/>
      <c r="I651" s="195"/>
      <c r="J651" s="198"/>
    </row>
    <row r="652" spans="1:10">
      <c r="A652" s="185"/>
      <c r="B652" s="235"/>
      <c r="C652" s="98"/>
      <c r="D652" s="15" t="s">
        <v>66</v>
      </c>
      <c r="E652" s="14">
        <f t="shared" ref="E652:F653" si="10">E656+E660</f>
        <v>680</v>
      </c>
      <c r="F652" s="14">
        <f t="shared" si="10"/>
        <v>679.98800000000006</v>
      </c>
      <c r="G652" s="167"/>
      <c r="H652" s="192"/>
      <c r="I652" s="195"/>
      <c r="J652" s="198"/>
    </row>
    <row r="653" spans="1:10">
      <c r="A653" s="185"/>
      <c r="B653" s="235"/>
      <c r="C653" s="98"/>
      <c r="D653" s="15" t="s">
        <v>20</v>
      </c>
      <c r="E653" s="14">
        <f t="shared" si="10"/>
        <v>6887.6</v>
      </c>
      <c r="F653" s="14">
        <f t="shared" si="10"/>
        <v>6887.6</v>
      </c>
      <c r="G653" s="167"/>
      <c r="H653" s="192"/>
      <c r="I653" s="195"/>
      <c r="J653" s="198"/>
    </row>
    <row r="654" spans="1:10">
      <c r="A654" s="185"/>
      <c r="B654" s="235" t="s">
        <v>260</v>
      </c>
      <c r="C654" s="98"/>
      <c r="D654" s="15" t="s">
        <v>57</v>
      </c>
      <c r="E654" s="14">
        <f t="shared" ref="E654:F654" si="11">E655+E656+E657</f>
        <v>8408.44</v>
      </c>
      <c r="F654" s="14">
        <f t="shared" si="11"/>
        <v>8408.4359999999997</v>
      </c>
      <c r="G654" s="167"/>
      <c r="H654" s="192"/>
      <c r="I654" s="195"/>
      <c r="J654" s="198"/>
    </row>
    <row r="655" spans="1:10">
      <c r="A655" s="185"/>
      <c r="B655" s="235"/>
      <c r="C655" s="98"/>
      <c r="D655" s="15" t="s">
        <v>22</v>
      </c>
      <c r="E655" s="14">
        <f t="shared" ref="E655:F657" si="12">E667</f>
        <v>840.84</v>
      </c>
      <c r="F655" s="14">
        <f t="shared" si="12"/>
        <v>840.84799999999996</v>
      </c>
      <c r="G655" s="167"/>
      <c r="H655" s="192"/>
      <c r="I655" s="195"/>
      <c r="J655" s="198"/>
    </row>
    <row r="656" spans="1:10">
      <c r="A656" s="185"/>
      <c r="B656" s="235"/>
      <c r="C656" s="98"/>
      <c r="D656" s="15" t="s">
        <v>66</v>
      </c>
      <c r="E656" s="14">
        <f t="shared" si="12"/>
        <v>680</v>
      </c>
      <c r="F656" s="14">
        <f t="shared" si="12"/>
        <v>679.98800000000006</v>
      </c>
      <c r="G656" s="167"/>
      <c r="H656" s="192"/>
      <c r="I656" s="195"/>
      <c r="J656" s="198"/>
    </row>
    <row r="657" spans="1:10">
      <c r="A657" s="185"/>
      <c r="B657" s="235"/>
      <c r="C657" s="98"/>
      <c r="D657" s="15" t="s">
        <v>20</v>
      </c>
      <c r="E657" s="14">
        <f t="shared" si="12"/>
        <v>6887.6</v>
      </c>
      <c r="F657" s="14">
        <f t="shared" si="12"/>
        <v>6887.6</v>
      </c>
      <c r="G657" s="167"/>
      <c r="H657" s="192"/>
      <c r="I657" s="195"/>
      <c r="J657" s="198"/>
    </row>
    <row r="658" spans="1:10">
      <c r="A658" s="185"/>
      <c r="B658" s="235" t="s">
        <v>261</v>
      </c>
      <c r="C658" s="98"/>
      <c r="D658" s="15" t="s">
        <v>57</v>
      </c>
      <c r="E658" s="14">
        <v>0</v>
      </c>
      <c r="F658" s="14">
        <v>0</v>
      </c>
      <c r="G658" s="167"/>
      <c r="H658" s="192"/>
      <c r="I658" s="195"/>
      <c r="J658" s="198"/>
    </row>
    <row r="659" spans="1:10">
      <c r="A659" s="185"/>
      <c r="B659" s="235"/>
      <c r="C659" s="98"/>
      <c r="D659" s="15" t="s">
        <v>22</v>
      </c>
      <c r="E659" s="14">
        <v>0</v>
      </c>
      <c r="F659" s="14">
        <v>0</v>
      </c>
      <c r="G659" s="167"/>
      <c r="H659" s="192"/>
      <c r="I659" s="195"/>
      <c r="J659" s="198"/>
    </row>
    <row r="660" spans="1:10">
      <c r="A660" s="185"/>
      <c r="B660" s="235"/>
      <c r="C660" s="98"/>
      <c r="D660" s="15" t="s">
        <v>66</v>
      </c>
      <c r="E660" s="14">
        <v>0</v>
      </c>
      <c r="F660" s="14">
        <v>0</v>
      </c>
      <c r="G660" s="167"/>
      <c r="H660" s="192"/>
      <c r="I660" s="195"/>
      <c r="J660" s="198"/>
    </row>
    <row r="661" spans="1:10">
      <c r="A661" s="185"/>
      <c r="B661" s="235"/>
      <c r="C661" s="98"/>
      <c r="D661" s="15" t="s">
        <v>20</v>
      </c>
      <c r="E661" s="14">
        <v>0</v>
      </c>
      <c r="F661" s="14">
        <v>0</v>
      </c>
      <c r="G661" s="167"/>
      <c r="H661" s="192"/>
      <c r="I661" s="195"/>
      <c r="J661" s="198"/>
    </row>
    <row r="662" spans="1:10" ht="15.6">
      <c r="A662" s="185"/>
      <c r="B662" s="187" t="s">
        <v>149</v>
      </c>
      <c r="C662" s="86"/>
      <c r="D662" s="15" t="s">
        <v>57</v>
      </c>
      <c r="E662" s="14">
        <f t="shared" ref="E662:F662" si="13">E663+E664+E665</f>
        <v>0</v>
      </c>
      <c r="F662" s="14">
        <f t="shared" si="13"/>
        <v>0</v>
      </c>
      <c r="G662" s="167"/>
      <c r="H662" s="192"/>
      <c r="I662" s="195"/>
      <c r="J662" s="198"/>
    </row>
    <row r="663" spans="1:10" ht="15.6">
      <c r="A663" s="185"/>
      <c r="B663" s="188"/>
      <c r="C663" s="87"/>
      <c r="D663" s="15" t="s">
        <v>22</v>
      </c>
      <c r="E663" s="14">
        <v>0</v>
      </c>
      <c r="F663" s="14">
        <v>0</v>
      </c>
      <c r="G663" s="167"/>
      <c r="H663" s="192"/>
      <c r="I663" s="195"/>
      <c r="J663" s="198"/>
    </row>
    <row r="664" spans="1:10" ht="15.6">
      <c r="A664" s="185"/>
      <c r="B664" s="188"/>
      <c r="C664" s="87"/>
      <c r="D664" s="15" t="s">
        <v>66</v>
      </c>
      <c r="E664" s="14">
        <v>0</v>
      </c>
      <c r="F664" s="14">
        <v>0</v>
      </c>
      <c r="G664" s="167"/>
      <c r="H664" s="192"/>
      <c r="I664" s="195"/>
      <c r="J664" s="198"/>
    </row>
    <row r="665" spans="1:10" ht="15.6">
      <c r="A665" s="186"/>
      <c r="B665" s="189"/>
      <c r="C665" s="88"/>
      <c r="D665" s="15" t="s">
        <v>20</v>
      </c>
      <c r="E665" s="14">
        <v>0</v>
      </c>
      <c r="F665" s="14">
        <v>0</v>
      </c>
      <c r="G665" s="167"/>
      <c r="H665" s="193"/>
      <c r="I665" s="196"/>
      <c r="J665" s="199"/>
    </row>
    <row r="666" spans="1:10" ht="15.6">
      <c r="A666" s="190" t="s">
        <v>262</v>
      </c>
      <c r="B666" s="181" t="s">
        <v>219</v>
      </c>
      <c r="C666" s="85"/>
      <c r="D666" s="15" t="s">
        <v>57</v>
      </c>
      <c r="E666" s="97">
        <f>E667+E669+E668</f>
        <v>8408.44</v>
      </c>
      <c r="F666" s="97">
        <f t="shared" ref="F666" si="14">F667+F669+F668</f>
        <v>8408.4359999999997</v>
      </c>
      <c r="G666" s="167"/>
      <c r="H666" s="201">
        <v>1</v>
      </c>
      <c r="I666" s="204">
        <v>1</v>
      </c>
      <c r="J666" s="197"/>
    </row>
    <row r="667" spans="1:10" ht="15.6">
      <c r="A667" s="185"/>
      <c r="B667" s="181"/>
      <c r="C667" s="85"/>
      <c r="D667" s="15" t="s">
        <v>22</v>
      </c>
      <c r="E667" s="97">
        <v>840.84</v>
      </c>
      <c r="F667" s="14">
        <v>840.84799999999996</v>
      </c>
      <c r="G667" s="167"/>
      <c r="H667" s="202"/>
      <c r="I667" s="205"/>
      <c r="J667" s="198"/>
    </row>
    <row r="668" spans="1:10" ht="15.6">
      <c r="A668" s="185"/>
      <c r="B668" s="181"/>
      <c r="C668" s="85"/>
      <c r="D668" s="15" t="s">
        <v>66</v>
      </c>
      <c r="E668" s="97">
        <v>680</v>
      </c>
      <c r="F668" s="14">
        <v>679.98800000000006</v>
      </c>
      <c r="G668" s="167"/>
      <c r="H668" s="202"/>
      <c r="I668" s="205"/>
      <c r="J668" s="198"/>
    </row>
    <row r="669" spans="1:10" ht="22.8" customHeight="1">
      <c r="A669" s="186"/>
      <c r="B669" s="181"/>
      <c r="C669" s="85"/>
      <c r="D669" s="15" t="s">
        <v>20</v>
      </c>
      <c r="E669" s="97">
        <v>6887.6</v>
      </c>
      <c r="F669" s="14">
        <v>6887.6</v>
      </c>
      <c r="G669" s="167"/>
      <c r="H669" s="203"/>
      <c r="I669" s="206"/>
      <c r="J669" s="199"/>
    </row>
    <row r="670" spans="1:10" ht="16.2">
      <c r="A670" s="225" t="s">
        <v>147</v>
      </c>
      <c r="B670" s="226" t="s">
        <v>63</v>
      </c>
      <c r="C670" s="162" t="s">
        <v>23</v>
      </c>
      <c r="D670" s="19" t="s">
        <v>57</v>
      </c>
      <c r="E670" s="13">
        <f>E671+E672</f>
        <v>9227.73</v>
      </c>
      <c r="F670" s="13">
        <f>F671+F672</f>
        <v>8274.24</v>
      </c>
      <c r="G670" s="157" t="s">
        <v>0</v>
      </c>
      <c r="H670" s="156" t="s">
        <v>0</v>
      </c>
      <c r="I670" s="156" t="s">
        <v>0</v>
      </c>
      <c r="J670" s="159"/>
    </row>
    <row r="671" spans="1:10" ht="41.4">
      <c r="A671" s="225"/>
      <c r="B671" s="226"/>
      <c r="C671" s="163"/>
      <c r="D671" s="1" t="s">
        <v>55</v>
      </c>
      <c r="E671" s="14">
        <f>E674+E680+E683+E677</f>
        <v>6323.9999999999991</v>
      </c>
      <c r="F671" s="14">
        <f>F674+F680+F683+F677</f>
        <v>5370.54</v>
      </c>
      <c r="G671" s="157"/>
      <c r="H671" s="157"/>
      <c r="I671" s="157"/>
      <c r="J671" s="160"/>
    </row>
    <row r="672" spans="1:10" ht="41.4">
      <c r="A672" s="225"/>
      <c r="B672" s="226"/>
      <c r="C672" s="163"/>
      <c r="D672" s="1" t="s">
        <v>53</v>
      </c>
      <c r="E672" s="14">
        <f>E675+E681+E684</f>
        <v>2903.73</v>
      </c>
      <c r="F672" s="14">
        <f>F675+F681+F684+F678</f>
        <v>2903.7</v>
      </c>
      <c r="G672" s="157"/>
      <c r="H672" s="157"/>
      <c r="I672" s="157"/>
      <c r="J672" s="160"/>
    </row>
    <row r="673" spans="1:10" ht="15.75" customHeight="1">
      <c r="A673" s="225"/>
      <c r="B673" s="181" t="s">
        <v>148</v>
      </c>
      <c r="C673" s="163"/>
      <c r="D673" s="15" t="s">
        <v>57</v>
      </c>
      <c r="E673" s="14">
        <f>E674+E675</f>
        <v>7720.66</v>
      </c>
      <c r="F673" s="14">
        <f>F674+F675</f>
        <v>6945.4400000000005</v>
      </c>
      <c r="G673" s="157"/>
      <c r="H673" s="157"/>
      <c r="I673" s="157"/>
      <c r="J673" s="160"/>
    </row>
    <row r="674" spans="1:10" ht="15.75" customHeight="1">
      <c r="A674" s="225"/>
      <c r="B674" s="181"/>
      <c r="C674" s="163"/>
      <c r="D674" s="15" t="s">
        <v>22</v>
      </c>
      <c r="E674" s="14">
        <f>E689+E701+E767</f>
        <v>5261.57</v>
      </c>
      <c r="F674" s="14">
        <f>F689+F701+F767</f>
        <v>4486.34</v>
      </c>
      <c r="G674" s="157"/>
      <c r="H674" s="157"/>
      <c r="I674" s="157"/>
      <c r="J674" s="160"/>
    </row>
    <row r="675" spans="1:10" ht="15.75" customHeight="1">
      <c r="A675" s="225"/>
      <c r="B675" s="181"/>
      <c r="C675" s="163"/>
      <c r="D675" s="15" t="s">
        <v>20</v>
      </c>
      <c r="E675" s="14">
        <f>E690+E702+E768</f>
        <v>2459.09</v>
      </c>
      <c r="F675" s="14">
        <f>F690+F702+F768</f>
        <v>2459.1</v>
      </c>
      <c r="G675" s="157"/>
      <c r="H675" s="157"/>
      <c r="I675" s="157"/>
      <c r="J675" s="160"/>
    </row>
    <row r="676" spans="1:10" ht="15.75" customHeight="1">
      <c r="A676" s="225"/>
      <c r="B676" s="181" t="s">
        <v>61</v>
      </c>
      <c r="C676" s="163"/>
      <c r="D676" s="15" t="s">
        <v>57</v>
      </c>
      <c r="E676" s="14">
        <f>E677+E678</f>
        <v>192.45</v>
      </c>
      <c r="F676" s="14">
        <f>F677+F678</f>
        <v>14.199999999999989</v>
      </c>
      <c r="G676" s="157"/>
      <c r="H676" s="157"/>
      <c r="I676" s="157"/>
      <c r="J676" s="160"/>
    </row>
    <row r="677" spans="1:10" ht="15.75" customHeight="1">
      <c r="A677" s="225"/>
      <c r="B677" s="181"/>
      <c r="C677" s="163"/>
      <c r="D677" s="15" t="s">
        <v>22</v>
      </c>
      <c r="E677" s="14">
        <f>E704</f>
        <v>192.45</v>
      </c>
      <c r="F677" s="14">
        <f>F704</f>
        <v>14.199999999999989</v>
      </c>
      <c r="G677" s="157"/>
      <c r="H677" s="157"/>
      <c r="I677" s="157"/>
      <c r="J677" s="160"/>
    </row>
    <row r="678" spans="1:10" ht="15.75" customHeight="1">
      <c r="A678" s="225"/>
      <c r="B678" s="181"/>
      <c r="C678" s="163"/>
      <c r="D678" s="15" t="s">
        <v>20</v>
      </c>
      <c r="E678" s="14">
        <v>0</v>
      </c>
      <c r="F678" s="14">
        <v>0</v>
      </c>
      <c r="G678" s="157"/>
      <c r="H678" s="157"/>
      <c r="I678" s="157"/>
      <c r="J678" s="160"/>
    </row>
    <row r="679" spans="1:10" ht="15.75" customHeight="1">
      <c r="A679" s="225"/>
      <c r="B679" s="181" t="s">
        <v>89</v>
      </c>
      <c r="C679" s="163"/>
      <c r="D679" s="15" t="s">
        <v>57</v>
      </c>
      <c r="E679" s="14">
        <f>E680+E681</f>
        <v>0</v>
      </c>
      <c r="F679" s="14">
        <f>F680+F681</f>
        <v>0</v>
      </c>
      <c r="G679" s="157"/>
      <c r="H679" s="157"/>
      <c r="I679" s="157"/>
      <c r="J679" s="160"/>
    </row>
    <row r="680" spans="1:10" ht="15.75" customHeight="1">
      <c r="A680" s="225"/>
      <c r="B680" s="181"/>
      <c r="C680" s="163"/>
      <c r="D680" s="15" t="s">
        <v>22</v>
      </c>
      <c r="E680" s="14">
        <f>E692+E707+E770</f>
        <v>0</v>
      </c>
      <c r="F680" s="14">
        <f>F692+F707+F770</f>
        <v>0</v>
      </c>
      <c r="G680" s="157"/>
      <c r="H680" s="157"/>
      <c r="I680" s="157"/>
      <c r="J680" s="160"/>
    </row>
    <row r="681" spans="1:10" ht="15.75" customHeight="1">
      <c r="A681" s="225"/>
      <c r="B681" s="181"/>
      <c r="C681" s="163"/>
      <c r="D681" s="15" t="s">
        <v>20</v>
      </c>
      <c r="E681" s="14">
        <f>E693+E708+E771</f>
        <v>0</v>
      </c>
      <c r="F681" s="14">
        <f>F693+F708+F771</f>
        <v>0</v>
      </c>
      <c r="G681" s="157"/>
      <c r="H681" s="157"/>
      <c r="I681" s="157"/>
      <c r="J681" s="160"/>
    </row>
    <row r="682" spans="1:10" ht="15.75" customHeight="1">
      <c r="A682" s="225"/>
      <c r="B682" s="181" t="s">
        <v>149</v>
      </c>
      <c r="C682" s="163"/>
      <c r="D682" s="15" t="s">
        <v>57</v>
      </c>
      <c r="E682" s="14">
        <f>E683+E684</f>
        <v>1314.62</v>
      </c>
      <c r="F682" s="14">
        <f>F683+F684</f>
        <v>1314.6</v>
      </c>
      <c r="G682" s="157"/>
      <c r="H682" s="157"/>
      <c r="I682" s="157"/>
      <c r="J682" s="160"/>
    </row>
    <row r="683" spans="1:10" ht="15.75" customHeight="1">
      <c r="A683" s="225"/>
      <c r="B683" s="181"/>
      <c r="C683" s="163"/>
      <c r="D683" s="15" t="s">
        <v>22</v>
      </c>
      <c r="E683" s="14">
        <f>E695+E710</f>
        <v>869.98</v>
      </c>
      <c r="F683" s="14">
        <f>F695+F710</f>
        <v>870</v>
      </c>
      <c r="G683" s="157"/>
      <c r="H683" s="157"/>
      <c r="I683" s="157"/>
      <c r="J683" s="160"/>
    </row>
    <row r="684" spans="1:10" ht="15.75" customHeight="1">
      <c r="A684" s="225"/>
      <c r="B684" s="181"/>
      <c r="C684" s="164"/>
      <c r="D684" s="15" t="s">
        <v>20</v>
      </c>
      <c r="E684" s="14">
        <f>E696+E711</f>
        <v>444.64</v>
      </c>
      <c r="F684" s="14">
        <f>F696+F711</f>
        <v>444.6</v>
      </c>
      <c r="G684" s="158"/>
      <c r="H684" s="158"/>
      <c r="I684" s="158"/>
      <c r="J684" s="161"/>
    </row>
    <row r="685" spans="1:10" s="3" customFormat="1" ht="15.75" customHeight="1">
      <c r="A685" s="225" t="s">
        <v>150</v>
      </c>
      <c r="B685" s="226" t="s">
        <v>63</v>
      </c>
      <c r="C685" s="162" t="s">
        <v>23</v>
      </c>
      <c r="D685" s="26" t="s">
        <v>57</v>
      </c>
      <c r="E685" s="17">
        <f>E686+E687</f>
        <v>709.5</v>
      </c>
      <c r="F685" s="17">
        <f>F686+F687</f>
        <v>709.5</v>
      </c>
      <c r="G685" s="165" t="s">
        <v>2</v>
      </c>
      <c r="H685" s="156">
        <v>13</v>
      </c>
      <c r="I685" s="156">
        <v>13</v>
      </c>
      <c r="J685" s="213"/>
    </row>
    <row r="686" spans="1:10" ht="15.75" customHeight="1">
      <c r="A686" s="225"/>
      <c r="B686" s="226"/>
      <c r="C686" s="163"/>
      <c r="D686" s="15" t="s">
        <v>22</v>
      </c>
      <c r="E686" s="14">
        <f>E689+E692+E695</f>
        <v>709.5</v>
      </c>
      <c r="F686" s="14">
        <f>F689+F692+F695</f>
        <v>709.5</v>
      </c>
      <c r="G686" s="167"/>
      <c r="H686" s="157"/>
      <c r="I686" s="157"/>
      <c r="J686" s="214"/>
    </row>
    <row r="687" spans="1:10" ht="15.75" customHeight="1">
      <c r="A687" s="225"/>
      <c r="B687" s="226"/>
      <c r="C687" s="163"/>
      <c r="D687" s="15" t="s">
        <v>20</v>
      </c>
      <c r="E687" s="14">
        <f>E690+E693+E696</f>
        <v>0</v>
      </c>
      <c r="F687" s="14">
        <f>F690+F693+F696</f>
        <v>0</v>
      </c>
      <c r="G687" s="167"/>
      <c r="H687" s="157"/>
      <c r="I687" s="157"/>
      <c r="J687" s="214"/>
    </row>
    <row r="688" spans="1:10" ht="15.75" customHeight="1">
      <c r="A688" s="225"/>
      <c r="B688" s="181" t="s">
        <v>148</v>
      </c>
      <c r="C688" s="163"/>
      <c r="D688" s="15" t="s">
        <v>57</v>
      </c>
      <c r="E688" s="14">
        <f>E689+E690</f>
        <v>709.5</v>
      </c>
      <c r="F688" s="14">
        <f>F689+F690</f>
        <v>709.5</v>
      </c>
      <c r="G688" s="167"/>
      <c r="H688" s="157"/>
      <c r="I688" s="157"/>
      <c r="J688" s="214"/>
    </row>
    <row r="689" spans="1:10" ht="15.75" customHeight="1">
      <c r="A689" s="225"/>
      <c r="B689" s="181"/>
      <c r="C689" s="163"/>
      <c r="D689" s="15" t="s">
        <v>22</v>
      </c>
      <c r="E689" s="14">
        <v>709.5</v>
      </c>
      <c r="F689" s="14">
        <v>709.5</v>
      </c>
      <c r="G689" s="167"/>
      <c r="H689" s="157"/>
      <c r="I689" s="157"/>
      <c r="J689" s="214"/>
    </row>
    <row r="690" spans="1:10" ht="15.75" customHeight="1">
      <c r="A690" s="225"/>
      <c r="B690" s="181"/>
      <c r="C690" s="163"/>
      <c r="D690" s="15" t="s">
        <v>20</v>
      </c>
      <c r="E690" s="14">
        <v>0</v>
      </c>
      <c r="F690" s="14">
        <v>0</v>
      </c>
      <c r="G690" s="167"/>
      <c r="H690" s="157"/>
      <c r="I690" s="157"/>
      <c r="J690" s="214"/>
    </row>
    <row r="691" spans="1:10" ht="15.75" customHeight="1">
      <c r="A691" s="225"/>
      <c r="B691" s="181" t="s">
        <v>89</v>
      </c>
      <c r="C691" s="163"/>
      <c r="D691" s="15" t="s">
        <v>57</v>
      </c>
      <c r="E691" s="14">
        <f>E692+E693</f>
        <v>0</v>
      </c>
      <c r="F691" s="14">
        <f>F692+F693</f>
        <v>0</v>
      </c>
      <c r="G691" s="167"/>
      <c r="H691" s="157"/>
      <c r="I691" s="157"/>
      <c r="J691" s="214"/>
    </row>
    <row r="692" spans="1:10" ht="15.75" customHeight="1">
      <c r="A692" s="225"/>
      <c r="B692" s="181"/>
      <c r="C692" s="163"/>
      <c r="D692" s="15" t="s">
        <v>22</v>
      </c>
      <c r="E692" s="14">
        <v>0</v>
      </c>
      <c r="F692" s="14">
        <v>0</v>
      </c>
      <c r="G692" s="167"/>
      <c r="H692" s="157"/>
      <c r="I692" s="157"/>
      <c r="J692" s="214"/>
    </row>
    <row r="693" spans="1:10" ht="15.75" customHeight="1">
      <c r="A693" s="225"/>
      <c r="B693" s="181"/>
      <c r="C693" s="163"/>
      <c r="D693" s="15" t="s">
        <v>20</v>
      </c>
      <c r="E693" s="14">
        <v>0</v>
      </c>
      <c r="F693" s="14">
        <v>0</v>
      </c>
      <c r="G693" s="167"/>
      <c r="H693" s="157"/>
      <c r="I693" s="157"/>
      <c r="J693" s="214"/>
    </row>
    <row r="694" spans="1:10" ht="15.75" customHeight="1">
      <c r="A694" s="225"/>
      <c r="B694" s="181" t="s">
        <v>149</v>
      </c>
      <c r="C694" s="163"/>
      <c r="D694" s="15" t="s">
        <v>57</v>
      </c>
      <c r="E694" s="14">
        <f>E695+E696</f>
        <v>0</v>
      </c>
      <c r="F694" s="14">
        <f>F695+F696</f>
        <v>0</v>
      </c>
      <c r="G694" s="167"/>
      <c r="H694" s="157"/>
      <c r="I694" s="157"/>
      <c r="J694" s="214"/>
    </row>
    <row r="695" spans="1:10" ht="15.75" customHeight="1">
      <c r="A695" s="225"/>
      <c r="B695" s="181"/>
      <c r="C695" s="163"/>
      <c r="D695" s="15" t="s">
        <v>22</v>
      </c>
      <c r="E695" s="14">
        <v>0</v>
      </c>
      <c r="F695" s="14">
        <v>0</v>
      </c>
      <c r="G695" s="167"/>
      <c r="H695" s="157"/>
      <c r="I695" s="157"/>
      <c r="J695" s="214"/>
    </row>
    <row r="696" spans="1:10" ht="15.75" customHeight="1">
      <c r="A696" s="225"/>
      <c r="B696" s="181"/>
      <c r="C696" s="164"/>
      <c r="D696" s="15" t="s">
        <v>20</v>
      </c>
      <c r="E696" s="14">
        <v>0</v>
      </c>
      <c r="F696" s="14">
        <v>0</v>
      </c>
      <c r="G696" s="166"/>
      <c r="H696" s="158"/>
      <c r="I696" s="158"/>
      <c r="J696" s="215"/>
    </row>
    <row r="697" spans="1:10" ht="15.75" customHeight="1">
      <c r="A697" s="225" t="s">
        <v>151</v>
      </c>
      <c r="B697" s="226" t="s">
        <v>63</v>
      </c>
      <c r="C697" s="162" t="s">
        <v>23</v>
      </c>
      <c r="D697" s="15" t="s">
        <v>57</v>
      </c>
      <c r="E697" s="17">
        <f>E698+E699</f>
        <v>8226.23</v>
      </c>
      <c r="F697" s="17">
        <f>F698+F699</f>
        <v>7308.61</v>
      </c>
      <c r="G697" s="156" t="s">
        <v>0</v>
      </c>
      <c r="H697" s="156" t="s">
        <v>0</v>
      </c>
      <c r="I697" s="156" t="s">
        <v>0</v>
      </c>
      <c r="J697" s="159"/>
    </row>
    <row r="698" spans="1:10" ht="15.75" customHeight="1">
      <c r="A698" s="225"/>
      <c r="B698" s="226"/>
      <c r="C698" s="163"/>
      <c r="D698" s="15" t="s">
        <v>22</v>
      </c>
      <c r="E698" s="14">
        <f>E701+E707+E710+E704</f>
        <v>5322.4999999999991</v>
      </c>
      <c r="F698" s="14">
        <f>F701+F707+F710+F704</f>
        <v>4404.91</v>
      </c>
      <c r="G698" s="157"/>
      <c r="H698" s="157"/>
      <c r="I698" s="157"/>
      <c r="J698" s="160"/>
    </row>
    <row r="699" spans="1:10" ht="15.75" customHeight="1">
      <c r="A699" s="225"/>
      <c r="B699" s="226"/>
      <c r="C699" s="163"/>
      <c r="D699" s="15" t="s">
        <v>20</v>
      </c>
      <c r="E699" s="14">
        <f>E702+E708+E711</f>
        <v>2903.73</v>
      </c>
      <c r="F699" s="14">
        <f>F702+F708+F711</f>
        <v>2903.7</v>
      </c>
      <c r="G699" s="157"/>
      <c r="H699" s="157"/>
      <c r="I699" s="157"/>
      <c r="J699" s="160"/>
    </row>
    <row r="700" spans="1:10" ht="15.75" customHeight="1">
      <c r="A700" s="225"/>
      <c r="B700" s="181" t="s">
        <v>148</v>
      </c>
      <c r="C700" s="163"/>
      <c r="D700" s="15" t="s">
        <v>57</v>
      </c>
      <c r="E700" s="14">
        <f>E701+E702</f>
        <v>6719.16</v>
      </c>
      <c r="F700" s="14">
        <f>F701+F702</f>
        <v>5979.8099999999995</v>
      </c>
      <c r="G700" s="157"/>
      <c r="H700" s="157"/>
      <c r="I700" s="157"/>
      <c r="J700" s="160"/>
    </row>
    <row r="701" spans="1:10" ht="15.75" customHeight="1">
      <c r="A701" s="225"/>
      <c r="B701" s="181"/>
      <c r="C701" s="163"/>
      <c r="D701" s="15" t="s">
        <v>22</v>
      </c>
      <c r="E701" s="14">
        <f>E716+E728+E740+E752</f>
        <v>4260.07</v>
      </c>
      <c r="F701" s="14">
        <f>F716+F728+F740+F752</f>
        <v>3520.71</v>
      </c>
      <c r="G701" s="157"/>
      <c r="H701" s="157"/>
      <c r="I701" s="157"/>
      <c r="J701" s="160"/>
    </row>
    <row r="702" spans="1:10" ht="15.75" customHeight="1">
      <c r="A702" s="225"/>
      <c r="B702" s="181"/>
      <c r="C702" s="163"/>
      <c r="D702" s="15" t="s">
        <v>20</v>
      </c>
      <c r="E702" s="14">
        <f>E717+E729+E741+E753</f>
        <v>2459.09</v>
      </c>
      <c r="F702" s="14">
        <f>F717+F729+F741+F753</f>
        <v>2459.1</v>
      </c>
      <c r="G702" s="157"/>
      <c r="H702" s="157"/>
      <c r="I702" s="157"/>
      <c r="J702" s="160"/>
    </row>
    <row r="703" spans="1:10" ht="15.75" customHeight="1">
      <c r="A703" s="225"/>
      <c r="B703" s="181" t="s">
        <v>61</v>
      </c>
      <c r="C703" s="163"/>
      <c r="D703" s="15" t="s">
        <v>57</v>
      </c>
      <c r="E703" s="14">
        <f>E704+E705</f>
        <v>192.45</v>
      </c>
      <c r="F703" s="14">
        <f>F704+F705</f>
        <v>14.199999999999989</v>
      </c>
      <c r="G703" s="157"/>
      <c r="H703" s="157"/>
      <c r="I703" s="157"/>
      <c r="J703" s="160"/>
    </row>
    <row r="704" spans="1:10" ht="15.75" customHeight="1">
      <c r="A704" s="225"/>
      <c r="B704" s="181"/>
      <c r="C704" s="163"/>
      <c r="D704" s="15" t="s">
        <v>22</v>
      </c>
      <c r="E704" s="14">
        <f>E755</f>
        <v>192.45</v>
      </c>
      <c r="F704" s="14">
        <f>F755</f>
        <v>14.199999999999989</v>
      </c>
      <c r="G704" s="157"/>
      <c r="H704" s="157"/>
      <c r="I704" s="157"/>
      <c r="J704" s="160"/>
    </row>
    <row r="705" spans="1:10" ht="15.75" customHeight="1">
      <c r="A705" s="225"/>
      <c r="B705" s="181"/>
      <c r="C705" s="163"/>
      <c r="D705" s="15" t="s">
        <v>20</v>
      </c>
      <c r="E705" s="14">
        <v>0</v>
      </c>
      <c r="F705" s="14">
        <f>F720+F732+F744+F759</f>
        <v>0</v>
      </c>
      <c r="G705" s="157"/>
      <c r="H705" s="157"/>
      <c r="I705" s="157"/>
      <c r="J705" s="160"/>
    </row>
    <row r="706" spans="1:10" ht="15.75" customHeight="1">
      <c r="A706" s="225"/>
      <c r="B706" s="181" t="s">
        <v>89</v>
      </c>
      <c r="C706" s="163"/>
      <c r="D706" s="15" t="s">
        <v>57</v>
      </c>
      <c r="E706" s="14">
        <f>E707+E708</f>
        <v>0</v>
      </c>
      <c r="F706" s="14">
        <f>F707+F708</f>
        <v>0</v>
      </c>
      <c r="G706" s="157"/>
      <c r="H706" s="157"/>
      <c r="I706" s="157"/>
      <c r="J706" s="160"/>
    </row>
    <row r="707" spans="1:10" ht="15.75" customHeight="1">
      <c r="A707" s="225"/>
      <c r="B707" s="181"/>
      <c r="C707" s="163"/>
      <c r="D707" s="15" t="s">
        <v>22</v>
      </c>
      <c r="E707" s="14">
        <f>E719+E743</f>
        <v>0</v>
      </c>
      <c r="F707" s="14">
        <f>F719+F743</f>
        <v>0</v>
      </c>
      <c r="G707" s="157"/>
      <c r="H707" s="157"/>
      <c r="I707" s="157"/>
      <c r="J707" s="160"/>
    </row>
    <row r="708" spans="1:10" ht="15.75" customHeight="1">
      <c r="A708" s="225"/>
      <c r="B708" s="181"/>
      <c r="C708" s="163"/>
      <c r="D708" s="15" t="s">
        <v>20</v>
      </c>
      <c r="E708" s="14">
        <f>E720+E744</f>
        <v>0</v>
      </c>
      <c r="F708" s="14">
        <f>F720+F744</f>
        <v>0</v>
      </c>
      <c r="G708" s="157"/>
      <c r="H708" s="157"/>
      <c r="I708" s="157"/>
      <c r="J708" s="160"/>
    </row>
    <row r="709" spans="1:10" ht="15.75" customHeight="1">
      <c r="A709" s="225"/>
      <c r="B709" s="181" t="s">
        <v>149</v>
      </c>
      <c r="C709" s="163"/>
      <c r="D709" s="15" t="s">
        <v>57</v>
      </c>
      <c r="E709" s="14">
        <f>E710+E711</f>
        <v>1314.62</v>
      </c>
      <c r="F709" s="14">
        <f>F710+F711</f>
        <v>1314.6</v>
      </c>
      <c r="G709" s="157"/>
      <c r="H709" s="157"/>
      <c r="I709" s="157"/>
      <c r="J709" s="160"/>
    </row>
    <row r="710" spans="1:10" ht="15.75" customHeight="1">
      <c r="A710" s="225"/>
      <c r="B710" s="181"/>
      <c r="C710" s="163"/>
      <c r="D710" s="15" t="s">
        <v>22</v>
      </c>
      <c r="E710" s="14">
        <f>E722+E734+E746+E761</f>
        <v>869.98</v>
      </c>
      <c r="F710" s="14">
        <f>F722+F734+F746+F761</f>
        <v>870</v>
      </c>
      <c r="G710" s="157"/>
      <c r="H710" s="157"/>
      <c r="I710" s="157"/>
      <c r="J710" s="160"/>
    </row>
    <row r="711" spans="1:10" ht="15.75" customHeight="1">
      <c r="A711" s="225"/>
      <c r="B711" s="181"/>
      <c r="C711" s="164"/>
      <c r="D711" s="15" t="s">
        <v>20</v>
      </c>
      <c r="E711" s="14">
        <f>E723+E735+E747+E762</f>
        <v>444.64</v>
      </c>
      <c r="F711" s="14">
        <f>F723+F735+F747+F762</f>
        <v>444.6</v>
      </c>
      <c r="G711" s="158"/>
      <c r="H711" s="158"/>
      <c r="I711" s="158"/>
      <c r="J711" s="161"/>
    </row>
    <row r="712" spans="1:10" ht="15.75" customHeight="1">
      <c r="A712" s="182" t="s">
        <v>152</v>
      </c>
      <c r="B712" s="226" t="s">
        <v>63</v>
      </c>
      <c r="C712" s="162" t="s">
        <v>23</v>
      </c>
      <c r="D712" s="15" t="s">
        <v>57</v>
      </c>
      <c r="E712" s="17">
        <f>E713+E714</f>
        <v>4111.33</v>
      </c>
      <c r="F712" s="17">
        <f>F713+F714</f>
        <v>3710.5899999999997</v>
      </c>
      <c r="G712" s="165" t="s">
        <v>164</v>
      </c>
      <c r="H712" s="156">
        <v>1169</v>
      </c>
      <c r="I712" s="156">
        <v>1169</v>
      </c>
      <c r="J712" s="207" t="s">
        <v>383</v>
      </c>
    </row>
    <row r="713" spans="1:10" ht="15.75" customHeight="1">
      <c r="A713" s="182"/>
      <c r="B713" s="226"/>
      <c r="C713" s="163"/>
      <c r="D713" s="15" t="s">
        <v>22</v>
      </c>
      <c r="E713" s="14">
        <f>E716+E719+E722</f>
        <v>1207.5999999999999</v>
      </c>
      <c r="F713" s="14">
        <f>F716+F719+F722</f>
        <v>806.89</v>
      </c>
      <c r="G713" s="167"/>
      <c r="H713" s="157"/>
      <c r="I713" s="157"/>
      <c r="J713" s="207"/>
    </row>
    <row r="714" spans="1:10" ht="15.75" customHeight="1">
      <c r="A714" s="182"/>
      <c r="B714" s="226"/>
      <c r="C714" s="163"/>
      <c r="D714" s="15" t="s">
        <v>20</v>
      </c>
      <c r="E714" s="14">
        <f>E717+E720+E723</f>
        <v>2903.73</v>
      </c>
      <c r="F714" s="14">
        <f>F717+F720+F723</f>
        <v>2903.7</v>
      </c>
      <c r="G714" s="167"/>
      <c r="H714" s="157"/>
      <c r="I714" s="157"/>
      <c r="J714" s="207"/>
    </row>
    <row r="715" spans="1:10" ht="15.75" customHeight="1">
      <c r="A715" s="182"/>
      <c r="B715" s="181" t="s">
        <v>148</v>
      </c>
      <c r="C715" s="163"/>
      <c r="D715" s="15" t="s">
        <v>57</v>
      </c>
      <c r="E715" s="14">
        <f>E716+E717</f>
        <v>3310.96</v>
      </c>
      <c r="F715" s="14">
        <f>F716+F717</f>
        <v>2910.29</v>
      </c>
      <c r="G715" s="167"/>
      <c r="H715" s="157"/>
      <c r="I715" s="157"/>
      <c r="J715" s="207"/>
    </row>
    <row r="716" spans="1:10" ht="15.75" customHeight="1">
      <c r="A716" s="182"/>
      <c r="B716" s="181"/>
      <c r="C716" s="163"/>
      <c r="D716" s="15" t="s">
        <v>22</v>
      </c>
      <c r="E716" s="14">
        <v>851.87</v>
      </c>
      <c r="F716" s="14">
        <f>851.9-400.71</f>
        <v>451.19</v>
      </c>
      <c r="G716" s="167"/>
      <c r="H716" s="157"/>
      <c r="I716" s="157"/>
      <c r="J716" s="207"/>
    </row>
    <row r="717" spans="1:10" ht="15.75" customHeight="1">
      <c r="A717" s="182"/>
      <c r="B717" s="181"/>
      <c r="C717" s="163"/>
      <c r="D717" s="15" t="s">
        <v>20</v>
      </c>
      <c r="E717" s="14">
        <v>2459.09</v>
      </c>
      <c r="F717" s="14">
        <v>2459.1</v>
      </c>
      <c r="G717" s="167"/>
      <c r="H717" s="157"/>
      <c r="I717" s="157"/>
      <c r="J717" s="207"/>
    </row>
    <row r="718" spans="1:10" ht="15.75" customHeight="1">
      <c r="A718" s="182"/>
      <c r="B718" s="181" t="s">
        <v>89</v>
      </c>
      <c r="C718" s="163"/>
      <c r="D718" s="15" t="s">
        <v>57</v>
      </c>
      <c r="E718" s="14">
        <f>E719+E720</f>
        <v>0</v>
      </c>
      <c r="F718" s="14">
        <f>F719+F720</f>
        <v>0</v>
      </c>
      <c r="G718" s="167"/>
      <c r="H718" s="157"/>
      <c r="I718" s="157"/>
      <c r="J718" s="207"/>
    </row>
    <row r="719" spans="1:10" ht="15.75" customHeight="1">
      <c r="A719" s="182"/>
      <c r="B719" s="181"/>
      <c r="C719" s="163"/>
      <c r="D719" s="15" t="s">
        <v>22</v>
      </c>
      <c r="E719" s="14">
        <v>0</v>
      </c>
      <c r="F719" s="14">
        <v>0</v>
      </c>
      <c r="G719" s="167"/>
      <c r="H719" s="157"/>
      <c r="I719" s="157"/>
      <c r="J719" s="207"/>
    </row>
    <row r="720" spans="1:10" ht="15.75" customHeight="1">
      <c r="A720" s="182"/>
      <c r="B720" s="181"/>
      <c r="C720" s="163"/>
      <c r="D720" s="15" t="s">
        <v>20</v>
      </c>
      <c r="E720" s="14">
        <v>0</v>
      </c>
      <c r="F720" s="14">
        <v>0</v>
      </c>
      <c r="G720" s="167"/>
      <c r="H720" s="157"/>
      <c r="I720" s="157"/>
      <c r="J720" s="207"/>
    </row>
    <row r="721" spans="1:10" ht="15.75" customHeight="1">
      <c r="A721" s="182"/>
      <c r="B721" s="181" t="s">
        <v>149</v>
      </c>
      <c r="C721" s="163"/>
      <c r="D721" s="15" t="s">
        <v>57</v>
      </c>
      <c r="E721" s="14">
        <f>E722+E723</f>
        <v>800.37</v>
      </c>
      <c r="F721" s="14">
        <f>F722+F723</f>
        <v>800.3</v>
      </c>
      <c r="G721" s="167"/>
      <c r="H721" s="157"/>
      <c r="I721" s="157"/>
      <c r="J721" s="207"/>
    </row>
    <row r="722" spans="1:10" ht="15.75" customHeight="1">
      <c r="A722" s="182"/>
      <c r="B722" s="181"/>
      <c r="C722" s="163"/>
      <c r="D722" s="15" t="s">
        <v>22</v>
      </c>
      <c r="E722" s="14">
        <v>355.73</v>
      </c>
      <c r="F722" s="14">
        <v>355.7</v>
      </c>
      <c r="G722" s="167"/>
      <c r="H722" s="157"/>
      <c r="I722" s="157"/>
      <c r="J722" s="207"/>
    </row>
    <row r="723" spans="1:10" ht="15.75" customHeight="1">
      <c r="A723" s="182"/>
      <c r="B723" s="181"/>
      <c r="C723" s="164"/>
      <c r="D723" s="15" t="s">
        <v>20</v>
      </c>
      <c r="E723" s="14">
        <v>444.64</v>
      </c>
      <c r="F723" s="14">
        <v>444.6</v>
      </c>
      <c r="G723" s="167"/>
      <c r="H723" s="158"/>
      <c r="I723" s="158"/>
      <c r="J723" s="207"/>
    </row>
    <row r="724" spans="1:10" ht="15.75" customHeight="1">
      <c r="A724" s="182" t="s">
        <v>153</v>
      </c>
      <c r="B724" s="226" t="s">
        <v>63</v>
      </c>
      <c r="C724" s="162" t="s">
        <v>23</v>
      </c>
      <c r="D724" s="15" t="s">
        <v>57</v>
      </c>
      <c r="E724" s="17">
        <f>E725+E726</f>
        <v>0</v>
      </c>
      <c r="F724" s="17">
        <f>F725+F726</f>
        <v>0</v>
      </c>
      <c r="G724" s="167"/>
      <c r="H724" s="156">
        <v>0</v>
      </c>
      <c r="I724" s="156">
        <v>0</v>
      </c>
      <c r="J724" s="165"/>
    </row>
    <row r="725" spans="1:10" ht="15.75" customHeight="1">
      <c r="A725" s="182"/>
      <c r="B725" s="226"/>
      <c r="C725" s="163"/>
      <c r="D725" s="15" t="s">
        <v>22</v>
      </c>
      <c r="E725" s="14">
        <f>E728+E731+E734</f>
        <v>0</v>
      </c>
      <c r="F725" s="14">
        <f>F728+F731+F734</f>
        <v>0</v>
      </c>
      <c r="G725" s="167"/>
      <c r="H725" s="157"/>
      <c r="I725" s="157"/>
      <c r="J725" s="167"/>
    </row>
    <row r="726" spans="1:10" ht="15.75" customHeight="1">
      <c r="A726" s="182"/>
      <c r="B726" s="226"/>
      <c r="C726" s="163"/>
      <c r="D726" s="15" t="s">
        <v>20</v>
      </c>
      <c r="E726" s="14">
        <f>E729+E732+E735</f>
        <v>0</v>
      </c>
      <c r="F726" s="14">
        <f>F729+F732+F735</f>
        <v>0</v>
      </c>
      <c r="G726" s="167"/>
      <c r="H726" s="157"/>
      <c r="I726" s="157"/>
      <c r="J726" s="167"/>
    </row>
    <row r="727" spans="1:10" ht="15.75" customHeight="1">
      <c r="A727" s="182"/>
      <c r="B727" s="181" t="s">
        <v>148</v>
      </c>
      <c r="C727" s="163"/>
      <c r="D727" s="15" t="s">
        <v>57</v>
      </c>
      <c r="E727" s="14">
        <f>E728+E729</f>
        <v>0</v>
      </c>
      <c r="F727" s="14">
        <f>F728+F729</f>
        <v>0</v>
      </c>
      <c r="G727" s="167"/>
      <c r="H727" s="157"/>
      <c r="I727" s="157"/>
      <c r="J727" s="167"/>
    </row>
    <row r="728" spans="1:10" ht="15.75" customHeight="1">
      <c r="A728" s="182"/>
      <c r="B728" s="181"/>
      <c r="C728" s="163"/>
      <c r="D728" s="15" t="s">
        <v>22</v>
      </c>
      <c r="E728" s="14">
        <v>0</v>
      </c>
      <c r="F728" s="14">
        <v>0</v>
      </c>
      <c r="G728" s="167"/>
      <c r="H728" s="157"/>
      <c r="I728" s="157"/>
      <c r="J728" s="167"/>
    </row>
    <row r="729" spans="1:10" ht="15.75" customHeight="1">
      <c r="A729" s="182"/>
      <c r="B729" s="181"/>
      <c r="C729" s="163"/>
      <c r="D729" s="15" t="s">
        <v>20</v>
      </c>
      <c r="E729" s="14">
        <v>0</v>
      </c>
      <c r="F729" s="14">
        <v>0</v>
      </c>
      <c r="G729" s="167"/>
      <c r="H729" s="157"/>
      <c r="I729" s="157"/>
      <c r="J729" s="167"/>
    </row>
    <row r="730" spans="1:10" ht="15.75" customHeight="1">
      <c r="A730" s="182"/>
      <c r="B730" s="181" t="s">
        <v>89</v>
      </c>
      <c r="C730" s="163"/>
      <c r="D730" s="15" t="s">
        <v>57</v>
      </c>
      <c r="E730" s="14">
        <f>E731+E732</f>
        <v>0</v>
      </c>
      <c r="F730" s="14">
        <f>F731+F732</f>
        <v>0</v>
      </c>
      <c r="G730" s="167"/>
      <c r="H730" s="157"/>
      <c r="I730" s="157"/>
      <c r="J730" s="167"/>
    </row>
    <row r="731" spans="1:10" ht="15.75" customHeight="1">
      <c r="A731" s="182"/>
      <c r="B731" s="181"/>
      <c r="C731" s="163"/>
      <c r="D731" s="15" t="s">
        <v>22</v>
      </c>
      <c r="E731" s="14">
        <v>0</v>
      </c>
      <c r="F731" s="14">
        <v>0</v>
      </c>
      <c r="G731" s="167"/>
      <c r="H731" s="157"/>
      <c r="I731" s="157"/>
      <c r="J731" s="167"/>
    </row>
    <row r="732" spans="1:10" ht="15.75" customHeight="1">
      <c r="A732" s="182"/>
      <c r="B732" s="181"/>
      <c r="C732" s="163"/>
      <c r="D732" s="15" t="s">
        <v>20</v>
      </c>
      <c r="E732" s="14">
        <v>0</v>
      </c>
      <c r="F732" s="14">
        <v>0</v>
      </c>
      <c r="G732" s="167"/>
      <c r="H732" s="157"/>
      <c r="I732" s="157"/>
      <c r="J732" s="167"/>
    </row>
    <row r="733" spans="1:10" ht="15.75" customHeight="1">
      <c r="A733" s="182"/>
      <c r="B733" s="181" t="s">
        <v>149</v>
      </c>
      <c r="C733" s="163"/>
      <c r="D733" s="15" t="s">
        <v>57</v>
      </c>
      <c r="E733" s="14">
        <f>E734+E735</f>
        <v>0</v>
      </c>
      <c r="F733" s="14">
        <f>F734+F735</f>
        <v>0</v>
      </c>
      <c r="G733" s="167"/>
      <c r="H733" s="157"/>
      <c r="I733" s="157"/>
      <c r="J733" s="167"/>
    </row>
    <row r="734" spans="1:10" ht="15.75" customHeight="1">
      <c r="A734" s="182"/>
      <c r="B734" s="181"/>
      <c r="C734" s="163"/>
      <c r="D734" s="15" t="s">
        <v>22</v>
      </c>
      <c r="E734" s="14">
        <v>0</v>
      </c>
      <c r="F734" s="14">
        <v>0</v>
      </c>
      <c r="G734" s="167"/>
      <c r="H734" s="157"/>
      <c r="I734" s="157"/>
      <c r="J734" s="167"/>
    </row>
    <row r="735" spans="1:10" ht="15.75" customHeight="1">
      <c r="A735" s="182"/>
      <c r="B735" s="181"/>
      <c r="C735" s="164"/>
      <c r="D735" s="15" t="s">
        <v>20</v>
      </c>
      <c r="E735" s="14">
        <v>0</v>
      </c>
      <c r="F735" s="14">
        <v>0</v>
      </c>
      <c r="G735" s="167"/>
      <c r="H735" s="158"/>
      <c r="I735" s="158"/>
      <c r="J735" s="167"/>
    </row>
    <row r="736" spans="1:10" ht="15.75" customHeight="1">
      <c r="A736" s="182" t="s">
        <v>154</v>
      </c>
      <c r="B736" s="226" t="s">
        <v>63</v>
      </c>
      <c r="C736" s="162" t="s">
        <v>23</v>
      </c>
      <c r="D736" s="15" t="s">
        <v>57</v>
      </c>
      <c r="E736" s="17">
        <f>E737+E738</f>
        <v>3102.45</v>
      </c>
      <c r="F736" s="17">
        <f>F737+F738</f>
        <v>3102.5</v>
      </c>
      <c r="G736" s="167"/>
      <c r="H736" s="156">
        <v>267</v>
      </c>
      <c r="I736" s="156">
        <v>267</v>
      </c>
      <c r="J736" s="165"/>
    </row>
    <row r="737" spans="1:10" ht="15.75" customHeight="1">
      <c r="A737" s="182"/>
      <c r="B737" s="226"/>
      <c r="C737" s="163"/>
      <c r="D737" s="15" t="s">
        <v>22</v>
      </c>
      <c r="E737" s="14">
        <f>E740+E743+E746</f>
        <v>3102.45</v>
      </c>
      <c r="F737" s="14">
        <f>F740+F743+F746</f>
        <v>3102.5</v>
      </c>
      <c r="G737" s="167"/>
      <c r="H737" s="157"/>
      <c r="I737" s="157"/>
      <c r="J737" s="167"/>
    </row>
    <row r="738" spans="1:10" ht="15.75" customHeight="1">
      <c r="A738" s="182"/>
      <c r="B738" s="226"/>
      <c r="C738" s="163"/>
      <c r="D738" s="15" t="s">
        <v>20</v>
      </c>
      <c r="E738" s="14">
        <f>E741+E744+E747</f>
        <v>0</v>
      </c>
      <c r="F738" s="14">
        <f>F741+F744+F747</f>
        <v>0</v>
      </c>
      <c r="G738" s="167"/>
      <c r="H738" s="157"/>
      <c r="I738" s="157"/>
      <c r="J738" s="167"/>
    </row>
    <row r="739" spans="1:10" ht="15.75" customHeight="1">
      <c r="A739" s="182"/>
      <c r="B739" s="181" t="s">
        <v>148</v>
      </c>
      <c r="C739" s="163"/>
      <c r="D739" s="15" t="s">
        <v>57</v>
      </c>
      <c r="E739" s="14">
        <f>E740+E741</f>
        <v>2588.1999999999998</v>
      </c>
      <c r="F739" s="14">
        <f>F740+F741</f>
        <v>2588.1999999999998</v>
      </c>
      <c r="G739" s="167"/>
      <c r="H739" s="157"/>
      <c r="I739" s="157"/>
      <c r="J739" s="167"/>
    </row>
    <row r="740" spans="1:10" ht="15.75" customHeight="1">
      <c r="A740" s="182"/>
      <c r="B740" s="181"/>
      <c r="C740" s="163"/>
      <c r="D740" s="15" t="s">
        <v>22</v>
      </c>
      <c r="E740" s="14">
        <v>2588.1999999999998</v>
      </c>
      <c r="F740" s="14">
        <v>2588.1999999999998</v>
      </c>
      <c r="G740" s="167"/>
      <c r="H740" s="157"/>
      <c r="I740" s="157"/>
      <c r="J740" s="167"/>
    </row>
    <row r="741" spans="1:10" ht="15.75" customHeight="1">
      <c r="A741" s="182"/>
      <c r="B741" s="181"/>
      <c r="C741" s="163"/>
      <c r="D741" s="15" t="s">
        <v>20</v>
      </c>
      <c r="E741" s="14">
        <v>0</v>
      </c>
      <c r="F741" s="14">
        <v>0</v>
      </c>
      <c r="G741" s="167"/>
      <c r="H741" s="157"/>
      <c r="I741" s="157"/>
      <c r="J741" s="167"/>
    </row>
    <row r="742" spans="1:10" ht="15.75" customHeight="1">
      <c r="A742" s="182"/>
      <c r="B742" s="181" t="s">
        <v>89</v>
      </c>
      <c r="C742" s="163"/>
      <c r="D742" s="15" t="s">
        <v>57</v>
      </c>
      <c r="E742" s="14">
        <f>E743+E744</f>
        <v>0</v>
      </c>
      <c r="F742" s="14">
        <f>F743+F744</f>
        <v>0</v>
      </c>
      <c r="G742" s="167"/>
      <c r="H742" s="157"/>
      <c r="I742" s="157"/>
      <c r="J742" s="167"/>
    </row>
    <row r="743" spans="1:10" ht="15.75" customHeight="1">
      <c r="A743" s="182"/>
      <c r="B743" s="181"/>
      <c r="C743" s="163"/>
      <c r="D743" s="15" t="s">
        <v>22</v>
      </c>
      <c r="E743" s="14">
        <v>0</v>
      </c>
      <c r="F743" s="14">
        <v>0</v>
      </c>
      <c r="G743" s="167"/>
      <c r="H743" s="157"/>
      <c r="I743" s="157"/>
      <c r="J743" s="167"/>
    </row>
    <row r="744" spans="1:10" ht="15.75" customHeight="1">
      <c r="A744" s="182"/>
      <c r="B744" s="181"/>
      <c r="C744" s="163"/>
      <c r="D744" s="15" t="s">
        <v>20</v>
      </c>
      <c r="E744" s="14">
        <v>0</v>
      </c>
      <c r="F744" s="14">
        <v>0</v>
      </c>
      <c r="G744" s="167"/>
      <c r="H744" s="157"/>
      <c r="I744" s="157"/>
      <c r="J744" s="167"/>
    </row>
    <row r="745" spans="1:10" ht="15.75" customHeight="1">
      <c r="A745" s="182"/>
      <c r="B745" s="181" t="s">
        <v>149</v>
      </c>
      <c r="C745" s="163"/>
      <c r="D745" s="15" t="s">
        <v>57</v>
      </c>
      <c r="E745" s="14">
        <f>E746+E747</f>
        <v>514.25</v>
      </c>
      <c r="F745" s="14">
        <f>F746+F747</f>
        <v>514.29999999999995</v>
      </c>
      <c r="G745" s="167"/>
      <c r="H745" s="157"/>
      <c r="I745" s="157"/>
      <c r="J745" s="167"/>
    </row>
    <row r="746" spans="1:10" ht="15.75" customHeight="1">
      <c r="A746" s="182"/>
      <c r="B746" s="181"/>
      <c r="C746" s="163"/>
      <c r="D746" s="15" t="s">
        <v>22</v>
      </c>
      <c r="E746" s="14">
        <v>514.25</v>
      </c>
      <c r="F746" s="14">
        <v>514.29999999999995</v>
      </c>
      <c r="G746" s="167"/>
      <c r="H746" s="157"/>
      <c r="I746" s="157"/>
      <c r="J746" s="167"/>
    </row>
    <row r="747" spans="1:10" ht="15.75" customHeight="1">
      <c r="A747" s="182"/>
      <c r="B747" s="181"/>
      <c r="C747" s="164"/>
      <c r="D747" s="15" t="s">
        <v>20</v>
      </c>
      <c r="E747" s="14">
        <v>0</v>
      </c>
      <c r="F747" s="14">
        <v>0</v>
      </c>
      <c r="G747" s="167"/>
      <c r="H747" s="158"/>
      <c r="I747" s="158"/>
      <c r="J747" s="167"/>
    </row>
    <row r="748" spans="1:10" ht="15.75" customHeight="1">
      <c r="A748" s="182" t="s">
        <v>155</v>
      </c>
      <c r="B748" s="226" t="s">
        <v>63</v>
      </c>
      <c r="C748" s="162" t="s">
        <v>23</v>
      </c>
      <c r="D748" s="15" t="s">
        <v>57</v>
      </c>
      <c r="E748" s="17">
        <f>E749+E750</f>
        <v>1012.45</v>
      </c>
      <c r="F748" s="17">
        <f>F749+F750</f>
        <v>495.52</v>
      </c>
      <c r="G748" s="207" t="s">
        <v>185</v>
      </c>
      <c r="H748" s="156">
        <v>6</v>
      </c>
      <c r="I748" s="156">
        <v>4</v>
      </c>
      <c r="J748" s="165" t="s">
        <v>383</v>
      </c>
    </row>
    <row r="749" spans="1:10" ht="15.75" customHeight="1">
      <c r="A749" s="182"/>
      <c r="B749" s="226"/>
      <c r="C749" s="163"/>
      <c r="D749" s="15" t="s">
        <v>22</v>
      </c>
      <c r="E749" s="14">
        <f>E752+E758+E761+E755</f>
        <v>1012.45</v>
      </c>
      <c r="F749" s="14">
        <f>F752+F758+F761+F755</f>
        <v>495.52</v>
      </c>
      <c r="G749" s="207"/>
      <c r="H749" s="157"/>
      <c r="I749" s="157"/>
      <c r="J749" s="167"/>
    </row>
    <row r="750" spans="1:10" ht="15.75" customHeight="1">
      <c r="A750" s="182"/>
      <c r="B750" s="226"/>
      <c r="C750" s="163"/>
      <c r="D750" s="15" t="s">
        <v>20</v>
      </c>
      <c r="E750" s="14">
        <f>E753+E759+E762</f>
        <v>0</v>
      </c>
      <c r="F750" s="14">
        <f>F753+F759+F762</f>
        <v>0</v>
      </c>
      <c r="G750" s="207"/>
      <c r="H750" s="157"/>
      <c r="I750" s="157"/>
      <c r="J750" s="167"/>
    </row>
    <row r="751" spans="1:10" ht="15.75" customHeight="1">
      <c r="A751" s="182"/>
      <c r="B751" s="181" t="s">
        <v>148</v>
      </c>
      <c r="C751" s="163"/>
      <c r="D751" s="15" t="s">
        <v>57</v>
      </c>
      <c r="E751" s="14">
        <f>E752+E753</f>
        <v>820</v>
      </c>
      <c r="F751" s="14">
        <f>F752+F753</f>
        <v>481.32</v>
      </c>
      <c r="G751" s="207"/>
      <c r="H751" s="157"/>
      <c r="I751" s="157"/>
      <c r="J751" s="167"/>
    </row>
    <row r="752" spans="1:10" ht="15.75" customHeight="1">
      <c r="A752" s="182"/>
      <c r="B752" s="181"/>
      <c r="C752" s="163"/>
      <c r="D752" s="15" t="s">
        <v>22</v>
      </c>
      <c r="E752" s="14">
        <v>820</v>
      </c>
      <c r="F752" s="14">
        <f>517-213.98+178.3</f>
        <v>481.32</v>
      </c>
      <c r="G752" s="207"/>
      <c r="H752" s="157"/>
      <c r="I752" s="157"/>
      <c r="J752" s="167"/>
    </row>
    <row r="753" spans="1:10" ht="15.75" customHeight="1">
      <c r="A753" s="182"/>
      <c r="B753" s="181"/>
      <c r="C753" s="163"/>
      <c r="D753" s="15" t="s">
        <v>20</v>
      </c>
      <c r="E753" s="14">
        <v>0</v>
      </c>
      <c r="F753" s="14">
        <v>0</v>
      </c>
      <c r="G753" s="207"/>
      <c r="H753" s="157"/>
      <c r="I753" s="157"/>
      <c r="J753" s="167"/>
    </row>
    <row r="754" spans="1:10" ht="15.75" customHeight="1">
      <c r="A754" s="182"/>
      <c r="B754" s="181" t="s">
        <v>61</v>
      </c>
      <c r="C754" s="163"/>
      <c r="D754" s="15" t="s">
        <v>57</v>
      </c>
      <c r="E754" s="14">
        <f>E755+E756</f>
        <v>192.45</v>
      </c>
      <c r="F754" s="14">
        <f>F755+F756</f>
        <v>14.199999999999989</v>
      </c>
      <c r="G754" s="207"/>
      <c r="H754" s="157"/>
      <c r="I754" s="157"/>
      <c r="J754" s="167"/>
    </row>
    <row r="755" spans="1:10" ht="15.75" customHeight="1">
      <c r="A755" s="182"/>
      <c r="B755" s="181"/>
      <c r="C755" s="163"/>
      <c r="D755" s="15" t="s">
        <v>22</v>
      </c>
      <c r="E755" s="14">
        <v>192.45</v>
      </c>
      <c r="F755" s="14">
        <f>192.5-178.3</f>
        <v>14.199999999999989</v>
      </c>
      <c r="G755" s="207"/>
      <c r="H755" s="157"/>
      <c r="I755" s="157"/>
      <c r="J755" s="167"/>
    </row>
    <row r="756" spans="1:10" ht="15.75" customHeight="1">
      <c r="A756" s="182"/>
      <c r="B756" s="181"/>
      <c r="C756" s="163"/>
      <c r="D756" s="15" t="s">
        <v>20</v>
      </c>
      <c r="E756" s="14">
        <v>0</v>
      </c>
      <c r="F756" s="14">
        <v>0</v>
      </c>
      <c r="G756" s="207"/>
      <c r="H756" s="157"/>
      <c r="I756" s="157"/>
      <c r="J756" s="167"/>
    </row>
    <row r="757" spans="1:10" ht="15.75" customHeight="1">
      <c r="A757" s="182"/>
      <c r="B757" s="181" t="s">
        <v>89</v>
      </c>
      <c r="C757" s="163"/>
      <c r="D757" s="15" t="s">
        <v>57</v>
      </c>
      <c r="E757" s="14">
        <f>E758+E759</f>
        <v>0</v>
      </c>
      <c r="F757" s="14">
        <f>F758+F759</f>
        <v>0</v>
      </c>
      <c r="G757" s="207"/>
      <c r="H757" s="157"/>
      <c r="I757" s="157"/>
      <c r="J757" s="167"/>
    </row>
    <row r="758" spans="1:10" ht="15.75" customHeight="1">
      <c r="A758" s="182"/>
      <c r="B758" s="181"/>
      <c r="C758" s="163"/>
      <c r="D758" s="15" t="s">
        <v>22</v>
      </c>
      <c r="E758" s="14">
        <v>0</v>
      </c>
      <c r="F758" s="14">
        <v>0</v>
      </c>
      <c r="G758" s="207"/>
      <c r="H758" s="157"/>
      <c r="I758" s="157"/>
      <c r="J758" s="167"/>
    </row>
    <row r="759" spans="1:10" ht="15.75" customHeight="1">
      <c r="A759" s="182"/>
      <c r="B759" s="181"/>
      <c r="C759" s="163"/>
      <c r="D759" s="15" t="s">
        <v>20</v>
      </c>
      <c r="E759" s="14">
        <v>0</v>
      </c>
      <c r="F759" s="14">
        <v>0</v>
      </c>
      <c r="G759" s="207"/>
      <c r="H759" s="157"/>
      <c r="I759" s="157"/>
      <c r="J759" s="167"/>
    </row>
    <row r="760" spans="1:10" ht="15.75" customHeight="1">
      <c r="A760" s="182"/>
      <c r="B760" s="181" t="s">
        <v>149</v>
      </c>
      <c r="C760" s="163"/>
      <c r="D760" s="15" t="s">
        <v>57</v>
      </c>
      <c r="E760" s="14">
        <f>E761+E762</f>
        <v>0</v>
      </c>
      <c r="F760" s="14">
        <f>F761+F762</f>
        <v>0</v>
      </c>
      <c r="G760" s="207"/>
      <c r="H760" s="157"/>
      <c r="I760" s="157"/>
      <c r="J760" s="167"/>
    </row>
    <row r="761" spans="1:10" ht="15.75" customHeight="1">
      <c r="A761" s="182"/>
      <c r="B761" s="181"/>
      <c r="C761" s="163"/>
      <c r="D761" s="15" t="s">
        <v>22</v>
      </c>
      <c r="E761" s="14">
        <v>0</v>
      </c>
      <c r="F761" s="14">
        <v>0</v>
      </c>
      <c r="G761" s="207"/>
      <c r="H761" s="157"/>
      <c r="I761" s="157"/>
      <c r="J761" s="167"/>
    </row>
    <row r="762" spans="1:10" ht="15.75" customHeight="1">
      <c r="A762" s="182"/>
      <c r="B762" s="181"/>
      <c r="C762" s="164"/>
      <c r="D762" s="15" t="s">
        <v>20</v>
      </c>
      <c r="E762" s="14">
        <v>0</v>
      </c>
      <c r="F762" s="14">
        <v>0</v>
      </c>
      <c r="G762" s="207"/>
      <c r="H762" s="158"/>
      <c r="I762" s="158"/>
      <c r="J762" s="166"/>
    </row>
    <row r="763" spans="1:10" ht="15.75" customHeight="1">
      <c r="A763" s="225" t="s">
        <v>156</v>
      </c>
      <c r="B763" s="226" t="s">
        <v>63</v>
      </c>
      <c r="C763" s="162" t="s">
        <v>23</v>
      </c>
      <c r="D763" s="15" t="s">
        <v>57</v>
      </c>
      <c r="E763" s="17">
        <f>E764+E765</f>
        <v>292</v>
      </c>
      <c r="F763" s="17">
        <f>F764+F765</f>
        <v>256.13</v>
      </c>
      <c r="G763" s="156" t="s">
        <v>0</v>
      </c>
      <c r="H763" s="156" t="s">
        <v>0</v>
      </c>
      <c r="I763" s="156" t="s">
        <v>0</v>
      </c>
      <c r="J763" s="159"/>
    </row>
    <row r="764" spans="1:10" ht="15.75" customHeight="1">
      <c r="A764" s="225"/>
      <c r="B764" s="226"/>
      <c r="C764" s="163"/>
      <c r="D764" s="15" t="s">
        <v>22</v>
      </c>
      <c r="E764" s="14">
        <f>E767+E770</f>
        <v>292</v>
      </c>
      <c r="F764" s="14">
        <f>F767+F770</f>
        <v>256.13</v>
      </c>
      <c r="G764" s="157"/>
      <c r="H764" s="157"/>
      <c r="I764" s="157"/>
      <c r="J764" s="160"/>
    </row>
    <row r="765" spans="1:10" ht="15.75" customHeight="1">
      <c r="A765" s="225"/>
      <c r="B765" s="226"/>
      <c r="C765" s="163"/>
      <c r="D765" s="15" t="s">
        <v>20</v>
      </c>
      <c r="E765" s="14">
        <f>E768+E771</f>
        <v>0</v>
      </c>
      <c r="F765" s="14">
        <f>F768+F771</f>
        <v>0</v>
      </c>
      <c r="G765" s="157"/>
      <c r="H765" s="157"/>
      <c r="I765" s="157"/>
      <c r="J765" s="160"/>
    </row>
    <row r="766" spans="1:10" ht="15.75" customHeight="1">
      <c r="A766" s="225"/>
      <c r="B766" s="181" t="s">
        <v>148</v>
      </c>
      <c r="C766" s="163"/>
      <c r="D766" s="15" t="s">
        <v>57</v>
      </c>
      <c r="E766" s="17">
        <f>E767+E768</f>
        <v>292</v>
      </c>
      <c r="F766" s="17">
        <f>F767+F768</f>
        <v>256.13</v>
      </c>
      <c r="G766" s="157"/>
      <c r="H766" s="157"/>
      <c r="I766" s="157"/>
      <c r="J766" s="160"/>
    </row>
    <row r="767" spans="1:10" ht="15.75" customHeight="1">
      <c r="A767" s="225"/>
      <c r="B767" s="181"/>
      <c r="C767" s="163"/>
      <c r="D767" s="15" t="s">
        <v>22</v>
      </c>
      <c r="E767" s="14">
        <f>E776+E785+E794</f>
        <v>292</v>
      </c>
      <c r="F767" s="14">
        <f>F776+F785+F794</f>
        <v>256.13</v>
      </c>
      <c r="G767" s="157"/>
      <c r="H767" s="157"/>
      <c r="I767" s="157"/>
      <c r="J767" s="160"/>
    </row>
    <row r="768" spans="1:10" ht="15.75" customHeight="1">
      <c r="A768" s="225"/>
      <c r="B768" s="181"/>
      <c r="C768" s="163"/>
      <c r="D768" s="15" t="s">
        <v>20</v>
      </c>
      <c r="E768" s="14">
        <f>E777+E786+E795</f>
        <v>0</v>
      </c>
      <c r="F768" s="14">
        <f>F777+F786+F795</f>
        <v>0</v>
      </c>
      <c r="G768" s="157"/>
      <c r="H768" s="157"/>
      <c r="I768" s="157"/>
      <c r="J768" s="160"/>
    </row>
    <row r="769" spans="1:10" ht="15.75" customHeight="1">
      <c r="A769" s="225"/>
      <c r="B769" s="181" t="s">
        <v>89</v>
      </c>
      <c r="C769" s="163"/>
      <c r="D769" s="15" t="s">
        <v>57</v>
      </c>
      <c r="E769" s="14">
        <f>E770+E771</f>
        <v>0</v>
      </c>
      <c r="F769" s="14">
        <f>F770+F771</f>
        <v>0</v>
      </c>
      <c r="G769" s="157"/>
      <c r="H769" s="157"/>
      <c r="I769" s="157"/>
      <c r="J769" s="160"/>
    </row>
    <row r="770" spans="1:10" ht="15.75" customHeight="1">
      <c r="A770" s="225"/>
      <c r="B770" s="181"/>
      <c r="C770" s="163"/>
      <c r="D770" s="15" t="s">
        <v>22</v>
      </c>
      <c r="E770" s="14">
        <f>E779+E788+E797</f>
        <v>0</v>
      </c>
      <c r="F770" s="14">
        <f>F779+F788+F797</f>
        <v>0</v>
      </c>
      <c r="G770" s="157"/>
      <c r="H770" s="157"/>
      <c r="I770" s="157"/>
      <c r="J770" s="160"/>
    </row>
    <row r="771" spans="1:10" ht="15.75" customHeight="1">
      <c r="A771" s="225"/>
      <c r="B771" s="181"/>
      <c r="C771" s="164"/>
      <c r="D771" s="15" t="s">
        <v>20</v>
      </c>
      <c r="E771" s="14">
        <f>E780+E789+E798</f>
        <v>0</v>
      </c>
      <c r="F771" s="14">
        <f>F780+F789+F798</f>
        <v>0</v>
      </c>
      <c r="G771" s="158"/>
      <c r="H771" s="158"/>
      <c r="I771" s="158"/>
      <c r="J771" s="161"/>
    </row>
    <row r="772" spans="1:10" ht="15.75" customHeight="1">
      <c r="A772" s="184" t="s">
        <v>253</v>
      </c>
      <c r="B772" s="226" t="s">
        <v>63</v>
      </c>
      <c r="C772" s="162" t="s">
        <v>23</v>
      </c>
      <c r="D772" s="15" t="s">
        <v>57</v>
      </c>
      <c r="E772" s="14">
        <f>E773+E774</f>
        <v>292</v>
      </c>
      <c r="F772" s="14">
        <f>F773+F774</f>
        <v>256.13</v>
      </c>
      <c r="G772" s="165" t="s">
        <v>2</v>
      </c>
      <c r="H772" s="156">
        <v>13</v>
      </c>
      <c r="I772" s="156">
        <v>13</v>
      </c>
      <c r="J772" s="165" t="s">
        <v>382</v>
      </c>
    </row>
    <row r="773" spans="1:10" ht="15.75" customHeight="1">
      <c r="A773" s="185"/>
      <c r="B773" s="226"/>
      <c r="C773" s="163"/>
      <c r="D773" s="15" t="s">
        <v>22</v>
      </c>
      <c r="E773" s="14">
        <f>E776+E779</f>
        <v>292</v>
      </c>
      <c r="F773" s="14">
        <f>F776+F779</f>
        <v>256.13</v>
      </c>
      <c r="G773" s="167"/>
      <c r="H773" s="157"/>
      <c r="I773" s="157"/>
      <c r="J773" s="167"/>
    </row>
    <row r="774" spans="1:10" ht="15.75" customHeight="1">
      <c r="A774" s="185"/>
      <c r="B774" s="226"/>
      <c r="C774" s="163"/>
      <c r="D774" s="15" t="s">
        <v>20</v>
      </c>
      <c r="E774" s="14">
        <f>E777+E780</f>
        <v>0</v>
      </c>
      <c r="F774" s="14">
        <f>F777+F780</f>
        <v>0</v>
      </c>
      <c r="G774" s="167"/>
      <c r="H774" s="157"/>
      <c r="I774" s="157"/>
      <c r="J774" s="167"/>
    </row>
    <row r="775" spans="1:10" ht="15.75" customHeight="1">
      <c r="A775" s="185"/>
      <c r="B775" s="181" t="s">
        <v>148</v>
      </c>
      <c r="C775" s="163"/>
      <c r="D775" s="15" t="s">
        <v>57</v>
      </c>
      <c r="E775" s="14">
        <f>E776+E777</f>
        <v>292</v>
      </c>
      <c r="F775" s="14">
        <f>F776+F777</f>
        <v>256.13</v>
      </c>
      <c r="G775" s="167"/>
      <c r="H775" s="157"/>
      <c r="I775" s="157"/>
      <c r="J775" s="167"/>
    </row>
    <row r="776" spans="1:10" ht="15.75" customHeight="1">
      <c r="A776" s="185"/>
      <c r="B776" s="181"/>
      <c r="C776" s="163"/>
      <c r="D776" s="15" t="s">
        <v>22</v>
      </c>
      <c r="E776" s="14">
        <v>292</v>
      </c>
      <c r="F776" s="14">
        <v>256.13</v>
      </c>
      <c r="G776" s="167"/>
      <c r="H776" s="157"/>
      <c r="I776" s="157"/>
      <c r="J776" s="167"/>
    </row>
    <row r="777" spans="1:10" ht="15.75" customHeight="1">
      <c r="A777" s="185"/>
      <c r="B777" s="181"/>
      <c r="C777" s="163"/>
      <c r="D777" s="15" t="s">
        <v>20</v>
      </c>
      <c r="E777" s="14">
        <v>0</v>
      </c>
      <c r="F777" s="14">
        <v>0</v>
      </c>
      <c r="G777" s="167"/>
      <c r="H777" s="157"/>
      <c r="I777" s="157"/>
      <c r="J777" s="167"/>
    </row>
    <row r="778" spans="1:10" ht="15.75" customHeight="1">
      <c r="A778" s="185"/>
      <c r="B778" s="181" t="s">
        <v>89</v>
      </c>
      <c r="C778" s="163"/>
      <c r="D778" s="15" t="s">
        <v>57</v>
      </c>
      <c r="E778" s="14">
        <f>E779+E780</f>
        <v>0</v>
      </c>
      <c r="F778" s="14">
        <f>F779+F780</f>
        <v>0</v>
      </c>
      <c r="G778" s="167"/>
      <c r="H778" s="157"/>
      <c r="I778" s="157"/>
      <c r="J778" s="167"/>
    </row>
    <row r="779" spans="1:10" ht="15.75" customHeight="1">
      <c r="A779" s="185"/>
      <c r="B779" s="181"/>
      <c r="C779" s="163"/>
      <c r="D779" s="15" t="s">
        <v>22</v>
      </c>
      <c r="E779" s="14">
        <v>0</v>
      </c>
      <c r="F779" s="14">
        <v>0</v>
      </c>
      <c r="G779" s="167"/>
      <c r="H779" s="157"/>
      <c r="I779" s="157"/>
      <c r="J779" s="167"/>
    </row>
    <row r="780" spans="1:10" ht="15.75" customHeight="1">
      <c r="A780" s="186"/>
      <c r="B780" s="181"/>
      <c r="C780" s="164"/>
      <c r="D780" s="15" t="s">
        <v>20</v>
      </c>
      <c r="E780" s="14">
        <v>0</v>
      </c>
      <c r="F780" s="14">
        <v>0</v>
      </c>
      <c r="G780" s="167"/>
      <c r="H780" s="158"/>
      <c r="I780" s="158"/>
      <c r="J780" s="166"/>
    </row>
    <row r="781" spans="1:10" ht="15.75" customHeight="1">
      <c r="A781" s="182" t="s">
        <v>157</v>
      </c>
      <c r="B781" s="226" t="s">
        <v>63</v>
      </c>
      <c r="C781" s="162" t="s">
        <v>23</v>
      </c>
      <c r="D781" s="15" t="s">
        <v>57</v>
      </c>
      <c r="E781" s="14">
        <f>E782+E783</f>
        <v>0</v>
      </c>
      <c r="F781" s="14">
        <f>F782+F783</f>
        <v>0</v>
      </c>
      <c r="G781" s="167"/>
      <c r="H781" s="156">
        <v>0</v>
      </c>
      <c r="I781" s="156">
        <v>0</v>
      </c>
      <c r="J781" s="207"/>
    </row>
    <row r="782" spans="1:10" ht="15.75" customHeight="1">
      <c r="A782" s="182"/>
      <c r="B782" s="226"/>
      <c r="C782" s="163"/>
      <c r="D782" s="15" t="s">
        <v>22</v>
      </c>
      <c r="E782" s="14">
        <f>E785+E788</f>
        <v>0</v>
      </c>
      <c r="F782" s="14">
        <f>F785+F788</f>
        <v>0</v>
      </c>
      <c r="G782" s="167"/>
      <c r="H782" s="157"/>
      <c r="I782" s="157"/>
      <c r="J782" s="207"/>
    </row>
    <row r="783" spans="1:10" ht="15.75" customHeight="1">
      <c r="A783" s="182"/>
      <c r="B783" s="226"/>
      <c r="C783" s="163"/>
      <c r="D783" s="15" t="s">
        <v>20</v>
      </c>
      <c r="E783" s="14">
        <f>E786+E789</f>
        <v>0</v>
      </c>
      <c r="F783" s="14">
        <f>F786+F789</f>
        <v>0</v>
      </c>
      <c r="G783" s="167"/>
      <c r="H783" s="157"/>
      <c r="I783" s="157"/>
      <c r="J783" s="207"/>
    </row>
    <row r="784" spans="1:10" ht="15.75" customHeight="1">
      <c r="A784" s="182"/>
      <c r="B784" s="181" t="s">
        <v>148</v>
      </c>
      <c r="C784" s="163"/>
      <c r="D784" s="15" t="s">
        <v>57</v>
      </c>
      <c r="E784" s="14">
        <f>E785+E786</f>
        <v>0</v>
      </c>
      <c r="F784" s="14">
        <f>F785+F786</f>
        <v>0</v>
      </c>
      <c r="G784" s="167"/>
      <c r="H784" s="157"/>
      <c r="I784" s="157"/>
      <c r="J784" s="207"/>
    </row>
    <row r="785" spans="1:10" ht="15.75" customHeight="1">
      <c r="A785" s="182"/>
      <c r="B785" s="181"/>
      <c r="C785" s="163"/>
      <c r="D785" s="15" t="s">
        <v>22</v>
      </c>
      <c r="E785" s="14">
        <v>0</v>
      </c>
      <c r="F785" s="14">
        <v>0</v>
      </c>
      <c r="G785" s="167"/>
      <c r="H785" s="157"/>
      <c r="I785" s="157"/>
      <c r="J785" s="207"/>
    </row>
    <row r="786" spans="1:10" ht="15.75" customHeight="1">
      <c r="A786" s="182"/>
      <c r="B786" s="181"/>
      <c r="C786" s="163"/>
      <c r="D786" s="15" t="s">
        <v>20</v>
      </c>
      <c r="E786" s="14">
        <v>0</v>
      </c>
      <c r="F786" s="14">
        <v>0</v>
      </c>
      <c r="G786" s="167"/>
      <c r="H786" s="157"/>
      <c r="I786" s="157"/>
      <c r="J786" s="207"/>
    </row>
    <row r="787" spans="1:10" ht="15.75" customHeight="1">
      <c r="A787" s="182"/>
      <c r="B787" s="181" t="s">
        <v>89</v>
      </c>
      <c r="C787" s="163"/>
      <c r="D787" s="15" t="s">
        <v>57</v>
      </c>
      <c r="E787" s="14">
        <f>E788+E789</f>
        <v>0</v>
      </c>
      <c r="F787" s="14">
        <f>F788+F789</f>
        <v>0</v>
      </c>
      <c r="G787" s="167"/>
      <c r="H787" s="157"/>
      <c r="I787" s="157"/>
      <c r="J787" s="207"/>
    </row>
    <row r="788" spans="1:10" ht="15.75" customHeight="1">
      <c r="A788" s="182"/>
      <c r="B788" s="181"/>
      <c r="C788" s="163"/>
      <c r="D788" s="15" t="s">
        <v>22</v>
      </c>
      <c r="E788" s="14">
        <v>0</v>
      </c>
      <c r="F788" s="14">
        <v>0</v>
      </c>
      <c r="G788" s="167"/>
      <c r="H788" s="157"/>
      <c r="I788" s="157"/>
      <c r="J788" s="207"/>
    </row>
    <row r="789" spans="1:10" ht="15.75" customHeight="1">
      <c r="A789" s="182"/>
      <c r="B789" s="181"/>
      <c r="C789" s="164"/>
      <c r="D789" s="15" t="s">
        <v>20</v>
      </c>
      <c r="E789" s="14">
        <v>0</v>
      </c>
      <c r="F789" s="14">
        <v>0</v>
      </c>
      <c r="G789" s="167"/>
      <c r="H789" s="158"/>
      <c r="I789" s="158"/>
      <c r="J789" s="207"/>
    </row>
    <row r="790" spans="1:10" ht="15.75" customHeight="1">
      <c r="A790" s="184" t="s">
        <v>158</v>
      </c>
      <c r="B790" s="226" t="s">
        <v>63</v>
      </c>
      <c r="C790" s="162" t="s">
        <v>23</v>
      </c>
      <c r="D790" s="15" t="s">
        <v>57</v>
      </c>
      <c r="E790" s="14">
        <f>E791+E792</f>
        <v>0</v>
      </c>
      <c r="F790" s="14">
        <f>F791+F792</f>
        <v>0</v>
      </c>
      <c r="G790" s="167"/>
      <c r="H790" s="156">
        <v>0</v>
      </c>
      <c r="I790" s="156">
        <v>0</v>
      </c>
      <c r="J790" s="167"/>
    </row>
    <row r="791" spans="1:10" ht="15.75" customHeight="1">
      <c r="A791" s="185"/>
      <c r="B791" s="226"/>
      <c r="C791" s="163"/>
      <c r="D791" s="15" t="s">
        <v>22</v>
      </c>
      <c r="E791" s="14">
        <f>E794+E797</f>
        <v>0</v>
      </c>
      <c r="F791" s="14">
        <f>F794+F797</f>
        <v>0</v>
      </c>
      <c r="G791" s="167"/>
      <c r="H791" s="157"/>
      <c r="I791" s="157"/>
      <c r="J791" s="167"/>
    </row>
    <row r="792" spans="1:10" ht="15.75" customHeight="1">
      <c r="A792" s="185"/>
      <c r="B792" s="226"/>
      <c r="C792" s="163"/>
      <c r="D792" s="15" t="s">
        <v>20</v>
      </c>
      <c r="E792" s="14">
        <f>E795+E798</f>
        <v>0</v>
      </c>
      <c r="F792" s="14">
        <f>F795+F798</f>
        <v>0</v>
      </c>
      <c r="G792" s="167"/>
      <c r="H792" s="157"/>
      <c r="I792" s="157"/>
      <c r="J792" s="167"/>
    </row>
    <row r="793" spans="1:10" ht="15.75" customHeight="1">
      <c r="A793" s="185"/>
      <c r="B793" s="181" t="s">
        <v>148</v>
      </c>
      <c r="C793" s="163"/>
      <c r="D793" s="15" t="s">
        <v>57</v>
      </c>
      <c r="E793" s="14">
        <f>E794+E795</f>
        <v>0</v>
      </c>
      <c r="F793" s="14">
        <f>F794+F795</f>
        <v>0</v>
      </c>
      <c r="G793" s="167"/>
      <c r="H793" s="157"/>
      <c r="I793" s="157"/>
      <c r="J793" s="167"/>
    </row>
    <row r="794" spans="1:10" ht="15.75" customHeight="1">
      <c r="A794" s="185"/>
      <c r="B794" s="181"/>
      <c r="C794" s="163"/>
      <c r="D794" s="15" t="s">
        <v>22</v>
      </c>
      <c r="E794" s="14">
        <v>0</v>
      </c>
      <c r="F794" s="14">
        <v>0</v>
      </c>
      <c r="G794" s="167"/>
      <c r="H794" s="157"/>
      <c r="I794" s="157"/>
      <c r="J794" s="167"/>
    </row>
    <row r="795" spans="1:10" ht="15.75" customHeight="1">
      <c r="A795" s="185"/>
      <c r="B795" s="181"/>
      <c r="C795" s="163"/>
      <c r="D795" s="15" t="s">
        <v>20</v>
      </c>
      <c r="E795" s="14">
        <v>0</v>
      </c>
      <c r="F795" s="14">
        <v>0</v>
      </c>
      <c r="G795" s="167"/>
      <c r="H795" s="157"/>
      <c r="I795" s="157"/>
      <c r="J795" s="167"/>
    </row>
    <row r="796" spans="1:10" ht="15.75" customHeight="1">
      <c r="A796" s="185"/>
      <c r="B796" s="181" t="s">
        <v>89</v>
      </c>
      <c r="C796" s="163"/>
      <c r="D796" s="15" t="s">
        <v>57</v>
      </c>
      <c r="E796" s="14">
        <f>E797+E798</f>
        <v>0</v>
      </c>
      <c r="F796" s="14">
        <f>F797+F798</f>
        <v>0</v>
      </c>
      <c r="G796" s="167"/>
      <c r="H796" s="157"/>
      <c r="I796" s="157"/>
      <c r="J796" s="167"/>
    </row>
    <row r="797" spans="1:10" ht="15.75" customHeight="1">
      <c r="A797" s="185"/>
      <c r="B797" s="181"/>
      <c r="C797" s="163"/>
      <c r="D797" s="15" t="s">
        <v>22</v>
      </c>
      <c r="E797" s="14">
        <v>0</v>
      </c>
      <c r="F797" s="14">
        <v>0</v>
      </c>
      <c r="G797" s="167"/>
      <c r="H797" s="157"/>
      <c r="I797" s="157"/>
      <c r="J797" s="167"/>
    </row>
    <row r="798" spans="1:10" ht="15.75" customHeight="1">
      <c r="A798" s="186"/>
      <c r="B798" s="181"/>
      <c r="C798" s="164"/>
      <c r="D798" s="15" t="s">
        <v>20</v>
      </c>
      <c r="E798" s="14">
        <v>0</v>
      </c>
      <c r="F798" s="14">
        <v>0</v>
      </c>
      <c r="G798" s="166"/>
      <c r="H798" s="158"/>
      <c r="I798" s="158"/>
      <c r="J798" s="166"/>
    </row>
    <row r="799" spans="1:10" ht="16.2">
      <c r="A799" s="225" t="s">
        <v>14</v>
      </c>
      <c r="B799" s="226" t="s">
        <v>63</v>
      </c>
      <c r="C799" s="162" t="s">
        <v>23</v>
      </c>
      <c r="D799" s="19" t="s">
        <v>57</v>
      </c>
      <c r="E799" s="13">
        <f>E800+E801</f>
        <v>56975.31</v>
      </c>
      <c r="F799" s="13">
        <f>F800+F801</f>
        <v>55262.868000000002</v>
      </c>
      <c r="G799" s="156" t="s">
        <v>0</v>
      </c>
      <c r="H799" s="156" t="s">
        <v>0</v>
      </c>
      <c r="I799" s="156" t="s">
        <v>0</v>
      </c>
      <c r="J799" s="165"/>
    </row>
    <row r="800" spans="1:10" ht="41.4">
      <c r="A800" s="225"/>
      <c r="B800" s="226"/>
      <c r="C800" s="163"/>
      <c r="D800" s="1" t="s">
        <v>55</v>
      </c>
      <c r="E800" s="14">
        <f>E803+E809+E806</f>
        <v>50534.77</v>
      </c>
      <c r="F800" s="14">
        <f>F803+F809+F806</f>
        <v>48822.296000000002</v>
      </c>
      <c r="G800" s="157"/>
      <c r="H800" s="157"/>
      <c r="I800" s="157"/>
      <c r="J800" s="167"/>
    </row>
    <row r="801" spans="1:10" ht="41.4">
      <c r="A801" s="225"/>
      <c r="B801" s="226"/>
      <c r="C801" s="163"/>
      <c r="D801" s="1" t="s">
        <v>53</v>
      </c>
      <c r="E801" s="14">
        <f>E804+E810+E807</f>
        <v>6440.54</v>
      </c>
      <c r="F801" s="14">
        <f>F804+F810+F807</f>
        <v>6440.5720000000001</v>
      </c>
      <c r="G801" s="157"/>
      <c r="H801" s="157"/>
      <c r="I801" s="157"/>
      <c r="J801" s="167"/>
    </row>
    <row r="802" spans="1:10" ht="15.75" customHeight="1">
      <c r="A802" s="225"/>
      <c r="B802" s="181" t="s">
        <v>148</v>
      </c>
      <c r="C802" s="163"/>
      <c r="D802" s="15" t="s">
        <v>57</v>
      </c>
      <c r="E802" s="14">
        <f>E803+E804</f>
        <v>42240.299999999996</v>
      </c>
      <c r="F802" s="14">
        <f>F803+F804</f>
        <v>41140.987999999998</v>
      </c>
      <c r="G802" s="157"/>
      <c r="H802" s="157"/>
      <c r="I802" s="157"/>
      <c r="J802" s="167"/>
    </row>
    <row r="803" spans="1:10" ht="15.75" customHeight="1">
      <c r="A803" s="225"/>
      <c r="B803" s="181"/>
      <c r="C803" s="163"/>
      <c r="D803" s="15" t="s">
        <v>22</v>
      </c>
      <c r="E803" s="14">
        <f>E812</f>
        <v>37603.1</v>
      </c>
      <c r="F803" s="14">
        <f>F812</f>
        <v>36503.756000000001</v>
      </c>
      <c r="G803" s="157"/>
      <c r="H803" s="157"/>
      <c r="I803" s="157"/>
      <c r="J803" s="167"/>
    </row>
    <row r="804" spans="1:10" ht="15.75" customHeight="1">
      <c r="A804" s="225"/>
      <c r="B804" s="181"/>
      <c r="C804" s="163"/>
      <c r="D804" s="15" t="s">
        <v>20</v>
      </c>
      <c r="E804" s="14">
        <f>E813</f>
        <v>4637.2</v>
      </c>
      <c r="F804" s="14">
        <f>F813</f>
        <v>4637.232</v>
      </c>
      <c r="G804" s="157"/>
      <c r="H804" s="157"/>
      <c r="I804" s="157"/>
      <c r="J804" s="167"/>
    </row>
    <row r="805" spans="1:10" ht="15.75" customHeight="1">
      <c r="A805" s="225"/>
      <c r="B805" s="181" t="s">
        <v>169</v>
      </c>
      <c r="C805" s="163"/>
      <c r="D805" s="15" t="s">
        <v>57</v>
      </c>
      <c r="E805" s="14">
        <f>E806+E807</f>
        <v>0</v>
      </c>
      <c r="F805" s="14">
        <f>F806+F807</f>
        <v>0</v>
      </c>
      <c r="G805" s="157"/>
      <c r="H805" s="157"/>
      <c r="I805" s="157"/>
      <c r="J805" s="167"/>
    </row>
    <row r="806" spans="1:10" ht="15.75" customHeight="1">
      <c r="A806" s="225"/>
      <c r="B806" s="181"/>
      <c r="C806" s="163"/>
      <c r="D806" s="15" t="s">
        <v>22</v>
      </c>
      <c r="E806" s="14">
        <f>E815+E821</f>
        <v>0</v>
      </c>
      <c r="F806" s="14">
        <f>F815+F821</f>
        <v>0</v>
      </c>
      <c r="G806" s="157"/>
      <c r="H806" s="157"/>
      <c r="I806" s="157"/>
      <c r="J806" s="167"/>
    </row>
    <row r="807" spans="1:10" ht="15.75" customHeight="1">
      <c r="A807" s="225"/>
      <c r="B807" s="181"/>
      <c r="C807" s="163"/>
      <c r="D807" s="15" t="s">
        <v>20</v>
      </c>
      <c r="E807" s="14">
        <f>E816+E822</f>
        <v>0</v>
      </c>
      <c r="F807" s="14">
        <f>F816+F822</f>
        <v>0</v>
      </c>
      <c r="G807" s="157"/>
      <c r="H807" s="157"/>
      <c r="I807" s="157"/>
      <c r="J807" s="167"/>
    </row>
    <row r="808" spans="1:10" ht="15.75" customHeight="1">
      <c r="A808" s="225"/>
      <c r="B808" s="181" t="s">
        <v>11</v>
      </c>
      <c r="C808" s="163"/>
      <c r="D808" s="15" t="s">
        <v>57</v>
      </c>
      <c r="E808" s="14">
        <f>E809+E810</f>
        <v>14735.01</v>
      </c>
      <c r="F808" s="14">
        <f>F809+F810</f>
        <v>14121.880000000001</v>
      </c>
      <c r="G808" s="157"/>
      <c r="H808" s="157"/>
      <c r="I808" s="157"/>
      <c r="J808" s="167"/>
    </row>
    <row r="809" spans="1:10" ht="15.75" customHeight="1">
      <c r="A809" s="225"/>
      <c r="B809" s="181"/>
      <c r="C809" s="163"/>
      <c r="D809" s="15" t="s">
        <v>22</v>
      </c>
      <c r="E809" s="14">
        <f>E824</f>
        <v>12931.67</v>
      </c>
      <c r="F809" s="14">
        <f>F824</f>
        <v>12318.54</v>
      </c>
      <c r="G809" s="157"/>
      <c r="H809" s="157"/>
      <c r="I809" s="157"/>
      <c r="J809" s="167"/>
    </row>
    <row r="810" spans="1:10" ht="15.75" customHeight="1">
      <c r="A810" s="225"/>
      <c r="B810" s="181"/>
      <c r="C810" s="164"/>
      <c r="D810" s="15" t="s">
        <v>20</v>
      </c>
      <c r="E810" s="14">
        <f>E825</f>
        <v>1803.34</v>
      </c>
      <c r="F810" s="14">
        <f>F825</f>
        <v>1803.34</v>
      </c>
      <c r="G810" s="158"/>
      <c r="H810" s="158"/>
      <c r="I810" s="158"/>
      <c r="J810" s="166"/>
    </row>
    <row r="811" spans="1:10" ht="15.75" customHeight="1">
      <c r="A811" s="184" t="s">
        <v>159</v>
      </c>
      <c r="B811" s="181" t="s">
        <v>6</v>
      </c>
      <c r="C811" s="172" t="s">
        <v>23</v>
      </c>
      <c r="D811" s="15" t="s">
        <v>57</v>
      </c>
      <c r="E811" s="14">
        <f>E812+E813</f>
        <v>42240.299999999996</v>
      </c>
      <c r="F811" s="14">
        <f>F812+F813</f>
        <v>41140.987999999998</v>
      </c>
      <c r="G811" s="165" t="s">
        <v>12</v>
      </c>
      <c r="H811" s="156">
        <v>1</v>
      </c>
      <c r="I811" s="156">
        <v>1</v>
      </c>
      <c r="J811" s="165" t="s">
        <v>381</v>
      </c>
    </row>
    <row r="812" spans="1:10" ht="15.75" customHeight="1">
      <c r="A812" s="185"/>
      <c r="B812" s="181"/>
      <c r="C812" s="183"/>
      <c r="D812" s="15" t="s">
        <v>22</v>
      </c>
      <c r="E812" s="14">
        <v>37603.1</v>
      </c>
      <c r="F812" s="14">
        <v>36503.756000000001</v>
      </c>
      <c r="G812" s="167"/>
      <c r="H812" s="157"/>
      <c r="I812" s="157"/>
      <c r="J812" s="167"/>
    </row>
    <row r="813" spans="1:10" ht="17.399999999999999" customHeight="1">
      <c r="A813" s="185"/>
      <c r="B813" s="181"/>
      <c r="C813" s="183"/>
      <c r="D813" s="15" t="s">
        <v>20</v>
      </c>
      <c r="E813" s="14">
        <v>4637.2</v>
      </c>
      <c r="F813" s="14">
        <v>4637.232</v>
      </c>
      <c r="G813" s="167"/>
      <c r="H813" s="157"/>
      <c r="I813" s="157"/>
      <c r="J813" s="167"/>
    </row>
    <row r="814" spans="1:10" ht="15.75" customHeight="1">
      <c r="A814" s="185"/>
      <c r="B814" s="181" t="s">
        <v>169</v>
      </c>
      <c r="C814" s="183"/>
      <c r="D814" s="15" t="s">
        <v>57</v>
      </c>
      <c r="E814" s="14">
        <f>E815+E816</f>
        <v>0</v>
      </c>
      <c r="F814" s="14">
        <f>F815+F816</f>
        <v>0</v>
      </c>
      <c r="G814" s="167"/>
      <c r="H814" s="157"/>
      <c r="I814" s="157"/>
      <c r="J814" s="167"/>
    </row>
    <row r="815" spans="1:10" ht="15.75" customHeight="1">
      <c r="A815" s="185"/>
      <c r="B815" s="181"/>
      <c r="C815" s="183"/>
      <c r="D815" s="15" t="s">
        <v>22</v>
      </c>
      <c r="E815" s="14">
        <v>0</v>
      </c>
      <c r="F815" s="14">
        <v>0</v>
      </c>
      <c r="G815" s="167"/>
      <c r="H815" s="157"/>
      <c r="I815" s="157"/>
      <c r="J815" s="167"/>
    </row>
    <row r="816" spans="1:10" ht="18" customHeight="1">
      <c r="A816" s="186"/>
      <c r="B816" s="181"/>
      <c r="C816" s="183"/>
      <c r="D816" s="15" t="s">
        <v>20</v>
      </c>
      <c r="E816" s="14">
        <v>0</v>
      </c>
      <c r="F816" s="14">
        <v>0</v>
      </c>
      <c r="G816" s="167"/>
      <c r="H816" s="157"/>
      <c r="I816" s="157"/>
      <c r="J816" s="167"/>
    </row>
    <row r="817" spans="1:14" ht="15.75" customHeight="1">
      <c r="A817" s="184" t="s">
        <v>199</v>
      </c>
      <c r="B817" s="181" t="s">
        <v>6</v>
      </c>
      <c r="C817" s="183"/>
      <c r="D817" s="15" t="s">
        <v>57</v>
      </c>
      <c r="E817" s="14">
        <f>E818+E819</f>
        <v>0</v>
      </c>
      <c r="F817" s="14">
        <f>F818+F819</f>
        <v>0</v>
      </c>
      <c r="G817" s="167"/>
      <c r="H817" s="157"/>
      <c r="I817" s="157"/>
      <c r="J817" s="167"/>
    </row>
    <row r="818" spans="1:14" ht="15.75" customHeight="1">
      <c r="A818" s="185"/>
      <c r="B818" s="181"/>
      <c r="C818" s="183"/>
      <c r="D818" s="15" t="s">
        <v>22</v>
      </c>
      <c r="E818" s="14">
        <v>0</v>
      </c>
      <c r="F818" s="14">
        <v>0</v>
      </c>
      <c r="G818" s="167"/>
      <c r="H818" s="157"/>
      <c r="I818" s="157"/>
      <c r="J818" s="167"/>
    </row>
    <row r="819" spans="1:14" ht="14.4" customHeight="1">
      <c r="A819" s="185"/>
      <c r="B819" s="181"/>
      <c r="C819" s="183"/>
      <c r="D819" s="15" t="s">
        <v>20</v>
      </c>
      <c r="E819" s="14">
        <v>0</v>
      </c>
      <c r="F819" s="14">
        <v>0</v>
      </c>
      <c r="G819" s="167"/>
      <c r="H819" s="157"/>
      <c r="I819" s="157"/>
      <c r="J819" s="167"/>
    </row>
    <row r="820" spans="1:14" ht="15.75" customHeight="1">
      <c r="A820" s="185"/>
      <c r="B820" s="181" t="s">
        <v>169</v>
      </c>
      <c r="C820" s="183"/>
      <c r="D820" s="15" t="s">
        <v>57</v>
      </c>
      <c r="E820" s="14">
        <f>E821+E822</f>
        <v>0</v>
      </c>
      <c r="F820" s="14">
        <f>F821+F822</f>
        <v>0</v>
      </c>
      <c r="G820" s="167"/>
      <c r="H820" s="157"/>
      <c r="I820" s="157"/>
      <c r="J820" s="167"/>
    </row>
    <row r="821" spans="1:14" ht="15.75" customHeight="1">
      <c r="A821" s="185"/>
      <c r="B821" s="181"/>
      <c r="C821" s="183"/>
      <c r="D821" s="15" t="s">
        <v>22</v>
      </c>
      <c r="E821" s="14">
        <v>0</v>
      </c>
      <c r="F821" s="14">
        <v>0</v>
      </c>
      <c r="G821" s="167"/>
      <c r="H821" s="157"/>
      <c r="I821" s="157"/>
      <c r="J821" s="167"/>
    </row>
    <row r="822" spans="1:14" ht="18" customHeight="1">
      <c r="A822" s="186"/>
      <c r="B822" s="181"/>
      <c r="C822" s="183"/>
      <c r="D822" s="15" t="s">
        <v>20</v>
      </c>
      <c r="E822" s="14">
        <v>0</v>
      </c>
      <c r="F822" s="14">
        <v>0</v>
      </c>
      <c r="G822" s="167"/>
      <c r="H822" s="157"/>
      <c r="I822" s="157"/>
      <c r="J822" s="167"/>
    </row>
    <row r="823" spans="1:14" ht="15.75" customHeight="1">
      <c r="A823" s="182" t="s">
        <v>160</v>
      </c>
      <c r="B823" s="181" t="s">
        <v>11</v>
      </c>
      <c r="C823" s="183"/>
      <c r="D823" s="15" t="s">
        <v>57</v>
      </c>
      <c r="E823" s="14">
        <f>E824+E825</f>
        <v>14735.01</v>
      </c>
      <c r="F823" s="14">
        <f>F824+F825</f>
        <v>14121.880000000001</v>
      </c>
      <c r="G823" s="167"/>
      <c r="H823" s="157"/>
      <c r="I823" s="157"/>
      <c r="J823" s="167"/>
    </row>
    <row r="824" spans="1:14" ht="15.75" customHeight="1">
      <c r="A824" s="182"/>
      <c r="B824" s="181"/>
      <c r="C824" s="183"/>
      <c r="D824" s="15" t="s">
        <v>22</v>
      </c>
      <c r="E824" s="14">
        <v>12931.67</v>
      </c>
      <c r="F824" s="14">
        <v>12318.54</v>
      </c>
      <c r="G824" s="167"/>
      <c r="H824" s="157"/>
      <c r="I824" s="157"/>
      <c r="J824" s="167"/>
    </row>
    <row r="825" spans="1:14" ht="15.75" customHeight="1">
      <c r="A825" s="182"/>
      <c r="B825" s="181"/>
      <c r="C825" s="173"/>
      <c r="D825" s="15" t="s">
        <v>20</v>
      </c>
      <c r="E825" s="14">
        <v>1803.34</v>
      </c>
      <c r="F825" s="14">
        <v>1803.34</v>
      </c>
      <c r="G825" s="166"/>
      <c r="H825" s="158"/>
      <c r="I825" s="158"/>
      <c r="J825" s="166"/>
    </row>
    <row r="826" spans="1:14" ht="15.75" customHeight="1">
      <c r="A826" s="225" t="s">
        <v>255</v>
      </c>
      <c r="B826" s="226" t="s">
        <v>63</v>
      </c>
      <c r="C826" s="162" t="s">
        <v>23</v>
      </c>
      <c r="D826" s="19" t="s">
        <v>57</v>
      </c>
      <c r="E826" s="76">
        <f>E827+E828</f>
        <v>115</v>
      </c>
      <c r="F826" s="76">
        <f>F827+F828</f>
        <v>115</v>
      </c>
      <c r="G826" s="248" t="s">
        <v>12</v>
      </c>
      <c r="H826" s="248">
        <v>1</v>
      </c>
      <c r="I826" s="248">
        <v>1</v>
      </c>
      <c r="J826" s="248"/>
      <c r="K826" s="73"/>
      <c r="L826" s="74"/>
      <c r="M826" s="74"/>
      <c r="N826" s="75"/>
    </row>
    <row r="827" spans="1:14" ht="27" customHeight="1">
      <c r="A827" s="225"/>
      <c r="B827" s="226"/>
      <c r="C827" s="163"/>
      <c r="D827" s="1" t="s">
        <v>55</v>
      </c>
      <c r="E827" s="77">
        <f>E830</f>
        <v>115</v>
      </c>
      <c r="F827" s="77">
        <f>F830</f>
        <v>115</v>
      </c>
      <c r="G827" s="248"/>
      <c r="H827" s="248"/>
      <c r="I827" s="248"/>
      <c r="J827" s="248"/>
      <c r="K827" s="73"/>
      <c r="L827" s="74"/>
      <c r="M827" s="74"/>
      <c r="N827" s="75"/>
    </row>
    <row r="828" spans="1:14" ht="30" customHeight="1">
      <c r="A828" s="225"/>
      <c r="B828" s="226"/>
      <c r="C828" s="163"/>
      <c r="D828" s="1" t="s">
        <v>53</v>
      </c>
      <c r="E828" s="77">
        <v>0</v>
      </c>
      <c r="F828" s="77">
        <v>0</v>
      </c>
      <c r="G828" s="248"/>
      <c r="H828" s="248"/>
      <c r="I828" s="248"/>
      <c r="J828" s="248"/>
      <c r="K828" s="73"/>
      <c r="L828" s="74"/>
      <c r="M828" s="74"/>
      <c r="N828" s="75"/>
    </row>
    <row r="829" spans="1:14" ht="15.75" customHeight="1">
      <c r="A829" s="225"/>
      <c r="B829" s="182" t="s">
        <v>148</v>
      </c>
      <c r="C829" s="163"/>
      <c r="D829" s="15" t="s">
        <v>57</v>
      </c>
      <c r="E829" s="77">
        <f>E830</f>
        <v>115</v>
      </c>
      <c r="F829" s="77">
        <f>F830</f>
        <v>115</v>
      </c>
      <c r="G829" s="248"/>
      <c r="H829" s="248"/>
      <c r="I829" s="248"/>
      <c r="J829" s="248"/>
      <c r="K829" s="73"/>
      <c r="L829" s="74"/>
      <c r="M829" s="74"/>
      <c r="N829" s="75"/>
    </row>
    <row r="830" spans="1:14" ht="15.75" customHeight="1">
      <c r="A830" s="225"/>
      <c r="B830" s="182"/>
      <c r="C830" s="163"/>
      <c r="D830" s="15" t="s">
        <v>22</v>
      </c>
      <c r="E830" s="77">
        <f>E839</f>
        <v>115</v>
      </c>
      <c r="F830" s="77">
        <f>F839</f>
        <v>115</v>
      </c>
      <c r="G830" s="248"/>
      <c r="H830" s="248"/>
      <c r="I830" s="248"/>
      <c r="J830" s="248"/>
      <c r="K830" s="73"/>
      <c r="L830" s="74"/>
      <c r="M830" s="74"/>
      <c r="N830" s="75"/>
    </row>
    <row r="831" spans="1:14" ht="15.75" customHeight="1">
      <c r="A831" s="225"/>
      <c r="B831" s="182"/>
      <c r="C831" s="163"/>
      <c r="D831" s="15" t="s">
        <v>20</v>
      </c>
      <c r="E831" s="77">
        <v>0</v>
      </c>
      <c r="F831" s="77">
        <v>0</v>
      </c>
      <c r="G831" s="248"/>
      <c r="H831" s="248"/>
      <c r="I831" s="248"/>
      <c r="J831" s="248"/>
      <c r="K831" s="73"/>
      <c r="L831" s="74"/>
      <c r="M831" s="74"/>
      <c r="N831" s="75"/>
    </row>
    <row r="832" spans="1:14" ht="15.75" customHeight="1">
      <c r="A832" s="225"/>
      <c r="B832" s="184" t="s">
        <v>247</v>
      </c>
      <c r="C832" s="163"/>
      <c r="D832" s="15" t="s">
        <v>57</v>
      </c>
      <c r="E832" s="77">
        <v>0</v>
      </c>
      <c r="F832" s="77">
        <v>0</v>
      </c>
      <c r="G832" s="248"/>
      <c r="H832" s="248"/>
      <c r="I832" s="248"/>
      <c r="J832" s="248"/>
      <c r="K832" s="73"/>
      <c r="L832" s="74"/>
      <c r="M832" s="74"/>
      <c r="N832" s="75"/>
    </row>
    <row r="833" spans="1:15" ht="15.75" customHeight="1">
      <c r="A833" s="225"/>
      <c r="B833" s="185"/>
      <c r="C833" s="163"/>
      <c r="D833" s="15" t="s">
        <v>22</v>
      </c>
      <c r="E833" s="77">
        <v>0</v>
      </c>
      <c r="F833" s="77">
        <v>0</v>
      </c>
      <c r="G833" s="248"/>
      <c r="H833" s="248"/>
      <c r="I833" s="248"/>
      <c r="J833" s="248"/>
      <c r="K833" s="73"/>
      <c r="L833" s="74"/>
      <c r="M833" s="74"/>
      <c r="N833" s="75"/>
    </row>
    <row r="834" spans="1:15" ht="15.75" customHeight="1">
      <c r="A834" s="225"/>
      <c r="B834" s="186"/>
      <c r="C834" s="163"/>
      <c r="D834" s="15" t="s">
        <v>20</v>
      </c>
      <c r="E834" s="77">
        <v>0</v>
      </c>
      <c r="F834" s="77">
        <v>0</v>
      </c>
      <c r="G834" s="248"/>
      <c r="H834" s="248"/>
      <c r="I834" s="248"/>
      <c r="J834" s="248"/>
      <c r="K834" s="73"/>
      <c r="L834" s="74"/>
      <c r="M834" s="74"/>
      <c r="N834" s="75"/>
    </row>
    <row r="835" spans="1:15" ht="15.75" customHeight="1">
      <c r="A835" s="184" t="s">
        <v>248</v>
      </c>
      <c r="B835" s="187" t="s">
        <v>63</v>
      </c>
      <c r="C835" s="163"/>
      <c r="D835" s="15" t="s">
        <v>57</v>
      </c>
      <c r="E835" s="77">
        <f>E836+E837</f>
        <v>115</v>
      </c>
      <c r="F835" s="77">
        <f>F836+F837</f>
        <v>115</v>
      </c>
      <c r="G835" s="248" t="s">
        <v>12</v>
      </c>
      <c r="H835" s="248">
        <v>1</v>
      </c>
      <c r="I835" s="248">
        <v>1</v>
      </c>
      <c r="J835" s="248"/>
      <c r="K835" s="73"/>
      <c r="L835" s="74"/>
      <c r="M835" s="74"/>
      <c r="N835" s="75"/>
    </row>
    <row r="836" spans="1:15" ht="15.75" customHeight="1">
      <c r="A836" s="185"/>
      <c r="B836" s="188"/>
      <c r="C836" s="163"/>
      <c r="D836" s="15" t="s">
        <v>22</v>
      </c>
      <c r="E836" s="77">
        <f>E839</f>
        <v>115</v>
      </c>
      <c r="F836" s="77">
        <f>F839</f>
        <v>115</v>
      </c>
      <c r="G836" s="248"/>
      <c r="H836" s="248"/>
      <c r="I836" s="248"/>
      <c r="J836" s="248"/>
      <c r="K836" s="73"/>
      <c r="L836" s="74"/>
      <c r="M836" s="74"/>
      <c r="N836" s="75"/>
    </row>
    <row r="837" spans="1:15" ht="15.75" customHeight="1">
      <c r="A837" s="185"/>
      <c r="B837" s="189"/>
      <c r="C837" s="163"/>
      <c r="D837" s="15" t="s">
        <v>20</v>
      </c>
      <c r="E837" s="77">
        <v>0</v>
      </c>
      <c r="F837" s="77">
        <v>0</v>
      </c>
      <c r="G837" s="248"/>
      <c r="H837" s="248"/>
      <c r="I837" s="248"/>
      <c r="J837" s="248"/>
      <c r="K837" s="73"/>
      <c r="L837" s="74"/>
      <c r="M837" s="74"/>
      <c r="N837" s="75"/>
    </row>
    <row r="838" spans="1:15" ht="15.75" customHeight="1">
      <c r="A838" s="185"/>
      <c r="B838" s="182" t="s">
        <v>6</v>
      </c>
      <c r="C838" s="163"/>
      <c r="D838" s="15" t="s">
        <v>57</v>
      </c>
      <c r="E838" s="77">
        <f>E839</f>
        <v>115</v>
      </c>
      <c r="F838" s="77">
        <f>F839</f>
        <v>115</v>
      </c>
      <c r="G838" s="248"/>
      <c r="H838" s="248"/>
      <c r="I838" s="248"/>
      <c r="J838" s="248"/>
      <c r="K838" s="73"/>
      <c r="L838" s="74"/>
      <c r="M838" s="74"/>
      <c r="N838" s="75"/>
    </row>
    <row r="839" spans="1:15" ht="15.75" customHeight="1">
      <c r="A839" s="185"/>
      <c r="B839" s="182"/>
      <c r="C839" s="163"/>
      <c r="D839" s="15" t="s">
        <v>22</v>
      </c>
      <c r="E839" s="77">
        <v>115</v>
      </c>
      <c r="F839" s="77">
        <v>115</v>
      </c>
      <c r="G839" s="248"/>
      <c r="H839" s="248"/>
      <c r="I839" s="248"/>
      <c r="J839" s="248"/>
      <c r="K839" s="73"/>
      <c r="L839" s="74"/>
      <c r="M839" s="74"/>
      <c r="N839" s="75"/>
    </row>
    <row r="840" spans="1:15" ht="15.75" customHeight="1">
      <c r="A840" s="185"/>
      <c r="B840" s="182"/>
      <c r="C840" s="163"/>
      <c r="D840" s="15" t="s">
        <v>20</v>
      </c>
      <c r="E840" s="77">
        <v>0</v>
      </c>
      <c r="F840" s="77">
        <v>0</v>
      </c>
      <c r="G840" s="248"/>
      <c r="H840" s="248"/>
      <c r="I840" s="248"/>
      <c r="J840" s="248"/>
      <c r="K840" s="73"/>
      <c r="L840" s="74"/>
      <c r="M840" s="74"/>
      <c r="N840" s="75"/>
    </row>
    <row r="841" spans="1:15">
      <c r="A841" s="185"/>
      <c r="B841" s="184" t="s">
        <v>247</v>
      </c>
      <c r="C841" s="163"/>
      <c r="D841" s="15" t="s">
        <v>57</v>
      </c>
      <c r="E841" s="77">
        <v>0</v>
      </c>
      <c r="F841" s="77">
        <v>0</v>
      </c>
      <c r="G841" s="248"/>
      <c r="H841" s="248"/>
      <c r="I841" s="248"/>
      <c r="J841" s="248"/>
    </row>
    <row r="842" spans="1:15">
      <c r="A842" s="185"/>
      <c r="B842" s="185"/>
      <c r="C842" s="163"/>
      <c r="D842" s="15" t="s">
        <v>22</v>
      </c>
      <c r="E842" s="77">
        <v>0</v>
      </c>
      <c r="F842" s="77">
        <v>0</v>
      </c>
      <c r="G842" s="248"/>
      <c r="H842" s="248"/>
      <c r="I842" s="248"/>
      <c r="J842" s="248"/>
    </row>
    <row r="843" spans="1:15">
      <c r="A843" s="186"/>
      <c r="B843" s="186"/>
      <c r="C843" s="163"/>
      <c r="D843" s="15" t="s">
        <v>20</v>
      </c>
      <c r="E843" s="77">
        <v>0</v>
      </c>
      <c r="F843" s="77">
        <v>0</v>
      </c>
      <c r="G843" s="248"/>
      <c r="H843" s="248"/>
      <c r="I843" s="248"/>
      <c r="J843" s="248"/>
      <c r="L843" s="5"/>
      <c r="M843" s="5"/>
      <c r="N843" s="4"/>
      <c r="O843" s="5"/>
    </row>
    <row r="844" spans="1:15" ht="16.2" customHeight="1">
      <c r="A844" s="182" t="s">
        <v>249</v>
      </c>
      <c r="B844" s="187" t="s">
        <v>63</v>
      </c>
      <c r="C844" s="163"/>
      <c r="D844" s="15" t="s">
        <v>57</v>
      </c>
      <c r="E844" s="77">
        <v>0</v>
      </c>
      <c r="F844" s="77">
        <v>0</v>
      </c>
      <c r="G844" s="165" t="s">
        <v>12</v>
      </c>
      <c r="H844" s="200">
        <v>0</v>
      </c>
      <c r="I844" s="200">
        <v>0</v>
      </c>
      <c r="J844" s="265"/>
      <c r="L844" s="5"/>
      <c r="M844" s="5"/>
      <c r="N844" s="4"/>
      <c r="O844" s="5"/>
    </row>
    <row r="845" spans="1:15" ht="15.6" customHeight="1">
      <c r="A845" s="182"/>
      <c r="B845" s="188"/>
      <c r="C845" s="163"/>
      <c r="D845" s="15" t="s">
        <v>22</v>
      </c>
      <c r="E845" s="77">
        <v>0</v>
      </c>
      <c r="F845" s="77">
        <v>0</v>
      </c>
      <c r="G845" s="167"/>
      <c r="H845" s="200"/>
      <c r="I845" s="200"/>
      <c r="J845" s="265"/>
      <c r="L845" s="5"/>
      <c r="M845" s="5"/>
      <c r="N845" s="4"/>
      <c r="O845" s="5"/>
    </row>
    <row r="846" spans="1:15" ht="15.6" customHeight="1">
      <c r="A846" s="182"/>
      <c r="B846" s="189"/>
      <c r="C846" s="163"/>
      <c r="D846" s="15" t="s">
        <v>20</v>
      </c>
      <c r="E846" s="77">
        <v>0</v>
      </c>
      <c r="F846" s="77">
        <v>0</v>
      </c>
      <c r="G846" s="167"/>
      <c r="H846" s="200"/>
      <c r="I846" s="200"/>
      <c r="J846" s="265"/>
      <c r="L846" s="5"/>
      <c r="M846" s="5"/>
      <c r="N846" s="4"/>
      <c r="O846" s="5"/>
    </row>
    <row r="847" spans="1:15">
      <c r="A847" s="182"/>
      <c r="B847" s="182" t="s">
        <v>6</v>
      </c>
      <c r="C847" s="163"/>
      <c r="D847" s="15" t="s">
        <v>57</v>
      </c>
      <c r="E847" s="77">
        <v>0</v>
      </c>
      <c r="F847" s="77">
        <v>0</v>
      </c>
      <c r="G847" s="167"/>
      <c r="H847" s="200"/>
      <c r="I847" s="200"/>
      <c r="J847" s="265"/>
      <c r="L847" s="5"/>
      <c r="M847" s="5"/>
      <c r="N847" s="4"/>
      <c r="O847" s="5"/>
    </row>
    <row r="848" spans="1:15">
      <c r="A848" s="182"/>
      <c r="B848" s="182"/>
      <c r="C848" s="163"/>
      <c r="D848" s="15" t="s">
        <v>22</v>
      </c>
      <c r="E848" s="77">
        <v>0</v>
      </c>
      <c r="F848" s="77">
        <v>0</v>
      </c>
      <c r="G848" s="167"/>
      <c r="H848" s="200"/>
      <c r="I848" s="200"/>
      <c r="J848" s="265"/>
      <c r="L848" s="5"/>
      <c r="M848" s="5"/>
      <c r="N848" s="4"/>
      <c r="O848" s="5"/>
    </row>
    <row r="849" spans="1:15">
      <c r="A849" s="182"/>
      <c r="B849" s="182"/>
      <c r="C849" s="163"/>
      <c r="D849" s="15" t="s">
        <v>20</v>
      </c>
      <c r="E849" s="77">
        <v>0</v>
      </c>
      <c r="F849" s="77">
        <v>0</v>
      </c>
      <c r="G849" s="167"/>
      <c r="H849" s="200"/>
      <c r="I849" s="200"/>
      <c r="J849" s="265"/>
      <c r="L849" s="5"/>
      <c r="M849" s="5"/>
      <c r="N849" s="4"/>
      <c r="O849" s="5"/>
    </row>
    <row r="850" spans="1:15">
      <c r="A850" s="182"/>
      <c r="B850" s="184" t="s">
        <v>247</v>
      </c>
      <c r="C850" s="163"/>
      <c r="D850" s="15" t="s">
        <v>57</v>
      </c>
      <c r="E850" s="77">
        <v>0</v>
      </c>
      <c r="F850" s="77">
        <v>0</v>
      </c>
      <c r="G850" s="167"/>
      <c r="H850" s="200"/>
      <c r="I850" s="200"/>
      <c r="J850" s="265"/>
      <c r="L850" s="5"/>
      <c r="M850" s="5"/>
      <c r="N850" s="4"/>
      <c r="O850" s="5"/>
    </row>
    <row r="851" spans="1:15" ht="15.6" customHeight="1">
      <c r="A851" s="182"/>
      <c r="B851" s="185"/>
      <c r="C851" s="163"/>
      <c r="D851" s="15" t="s">
        <v>22</v>
      </c>
      <c r="E851" s="77">
        <v>0</v>
      </c>
      <c r="F851" s="77">
        <v>0</v>
      </c>
      <c r="G851" s="167"/>
      <c r="H851" s="200"/>
      <c r="I851" s="200"/>
      <c r="J851" s="265"/>
      <c r="L851" s="5"/>
      <c r="M851" s="5"/>
      <c r="N851" s="4"/>
      <c r="O851" s="5"/>
    </row>
    <row r="852" spans="1:15">
      <c r="A852" s="182"/>
      <c r="B852" s="186"/>
      <c r="C852" s="163"/>
      <c r="D852" s="15" t="s">
        <v>20</v>
      </c>
      <c r="E852" s="77">
        <v>0</v>
      </c>
      <c r="F852" s="77">
        <v>0</v>
      </c>
      <c r="G852" s="166"/>
      <c r="H852" s="200"/>
      <c r="I852" s="200"/>
      <c r="J852" s="265"/>
      <c r="L852" s="5"/>
      <c r="M852" s="5"/>
      <c r="N852" s="4"/>
      <c r="O852" s="5"/>
    </row>
    <row r="853" spans="1:15" ht="15.6" customHeight="1">
      <c r="A853" s="182" t="s">
        <v>250</v>
      </c>
      <c r="B853" s="187" t="s">
        <v>63</v>
      </c>
      <c r="C853" s="163"/>
      <c r="D853" s="15" t="s">
        <v>57</v>
      </c>
      <c r="E853" s="77">
        <v>0</v>
      </c>
      <c r="F853" s="77">
        <v>0</v>
      </c>
      <c r="G853" s="165" t="s">
        <v>12</v>
      </c>
      <c r="H853" s="200">
        <v>0</v>
      </c>
      <c r="I853" s="200">
        <v>0</v>
      </c>
      <c r="J853" s="265"/>
      <c r="L853" s="5"/>
      <c r="M853" s="5"/>
      <c r="N853" s="4"/>
      <c r="O853" s="5"/>
    </row>
    <row r="854" spans="1:15" ht="15.6" customHeight="1">
      <c r="A854" s="182"/>
      <c r="B854" s="188"/>
      <c r="C854" s="163"/>
      <c r="D854" s="15" t="s">
        <v>22</v>
      </c>
      <c r="E854" s="77">
        <v>0</v>
      </c>
      <c r="F854" s="77">
        <v>0</v>
      </c>
      <c r="G854" s="167"/>
      <c r="H854" s="200"/>
      <c r="I854" s="200"/>
      <c r="J854" s="265"/>
      <c r="L854" s="5"/>
      <c r="M854" s="5"/>
      <c r="N854" s="4"/>
      <c r="O854" s="5"/>
    </row>
    <row r="855" spans="1:15" ht="15.6" customHeight="1">
      <c r="A855" s="182"/>
      <c r="B855" s="189"/>
      <c r="C855" s="163"/>
      <c r="D855" s="15" t="s">
        <v>20</v>
      </c>
      <c r="E855" s="77">
        <v>0</v>
      </c>
      <c r="F855" s="77">
        <v>0</v>
      </c>
      <c r="G855" s="167"/>
      <c r="H855" s="200"/>
      <c r="I855" s="200"/>
      <c r="J855" s="265"/>
      <c r="L855" s="5"/>
      <c r="M855" s="5"/>
      <c r="N855" s="4"/>
      <c r="O855" s="5"/>
    </row>
    <row r="856" spans="1:15">
      <c r="A856" s="182"/>
      <c r="B856" s="182" t="s">
        <v>6</v>
      </c>
      <c r="C856" s="163"/>
      <c r="D856" s="15" t="s">
        <v>57</v>
      </c>
      <c r="E856" s="77">
        <v>0</v>
      </c>
      <c r="F856" s="77">
        <v>0</v>
      </c>
      <c r="G856" s="167"/>
      <c r="H856" s="200"/>
      <c r="I856" s="200"/>
      <c r="J856" s="265"/>
      <c r="L856" s="5"/>
      <c r="M856" s="5"/>
      <c r="N856" s="4"/>
      <c r="O856" s="5"/>
    </row>
    <row r="857" spans="1:15">
      <c r="A857" s="182"/>
      <c r="B857" s="182"/>
      <c r="C857" s="163"/>
      <c r="D857" s="15" t="s">
        <v>22</v>
      </c>
      <c r="E857" s="77">
        <v>0</v>
      </c>
      <c r="F857" s="77">
        <v>0</v>
      </c>
      <c r="G857" s="167"/>
      <c r="H857" s="200"/>
      <c r="I857" s="200"/>
      <c r="J857" s="265"/>
      <c r="L857" s="5"/>
      <c r="M857" s="5"/>
      <c r="N857" s="4"/>
      <c r="O857" s="5"/>
    </row>
    <row r="858" spans="1:15">
      <c r="A858" s="182"/>
      <c r="B858" s="182"/>
      <c r="C858" s="163"/>
      <c r="D858" s="15" t="s">
        <v>20</v>
      </c>
      <c r="E858" s="77">
        <v>0</v>
      </c>
      <c r="F858" s="77">
        <v>0</v>
      </c>
      <c r="G858" s="167"/>
      <c r="H858" s="200"/>
      <c r="I858" s="200"/>
      <c r="J858" s="265"/>
      <c r="L858" s="5"/>
      <c r="M858" s="5"/>
      <c r="N858" s="4"/>
      <c r="O858" s="5"/>
    </row>
    <row r="859" spans="1:15">
      <c r="A859" s="182"/>
      <c r="B859" s="184" t="s">
        <v>247</v>
      </c>
      <c r="C859" s="163"/>
      <c r="D859" s="15" t="s">
        <v>57</v>
      </c>
      <c r="E859" s="77">
        <v>0</v>
      </c>
      <c r="F859" s="77">
        <v>0</v>
      </c>
      <c r="G859" s="167"/>
      <c r="H859" s="200"/>
      <c r="I859" s="200"/>
      <c r="J859" s="265"/>
      <c r="L859" s="5"/>
      <c r="M859" s="5"/>
      <c r="N859" s="4"/>
      <c r="O859" s="5"/>
    </row>
    <row r="860" spans="1:15">
      <c r="A860" s="182"/>
      <c r="B860" s="185"/>
      <c r="C860" s="163"/>
      <c r="D860" s="15" t="s">
        <v>22</v>
      </c>
      <c r="E860" s="77">
        <v>0</v>
      </c>
      <c r="F860" s="77">
        <v>0</v>
      </c>
      <c r="G860" s="167"/>
      <c r="H860" s="200"/>
      <c r="I860" s="200"/>
      <c r="J860" s="265"/>
      <c r="L860" s="5"/>
      <c r="M860" s="5"/>
      <c r="N860" s="4"/>
      <c r="O860" s="5"/>
    </row>
    <row r="861" spans="1:15">
      <c r="A861" s="182"/>
      <c r="B861" s="186"/>
      <c r="C861" s="164"/>
      <c r="D861" s="15" t="s">
        <v>20</v>
      </c>
      <c r="E861" s="77">
        <v>0</v>
      </c>
      <c r="F861" s="77">
        <v>0</v>
      </c>
      <c r="G861" s="166"/>
      <c r="H861" s="200"/>
      <c r="I861" s="200"/>
      <c r="J861" s="265"/>
      <c r="L861" s="5"/>
      <c r="M861" s="5"/>
      <c r="N861" s="4"/>
      <c r="O861" s="5"/>
    </row>
    <row r="864" spans="1:15">
      <c r="A864" s="208" t="s">
        <v>365</v>
      </c>
      <c r="B864" s="208"/>
      <c r="C864" s="79"/>
      <c r="D864" s="2" t="s">
        <v>355</v>
      </c>
    </row>
    <row r="865" spans="1:4">
      <c r="A865" s="2"/>
    </row>
    <row r="866" spans="1:4">
      <c r="A866" s="2"/>
      <c r="B866" s="7"/>
    </row>
    <row r="867" spans="1:4">
      <c r="A867" s="2" t="s">
        <v>252</v>
      </c>
      <c r="B867" s="78"/>
      <c r="C867" s="6"/>
      <c r="D867" s="4" t="s">
        <v>24</v>
      </c>
    </row>
    <row r="868" spans="1:4">
      <c r="A868" s="2"/>
      <c r="B868" s="7"/>
      <c r="C868" s="12"/>
    </row>
    <row r="869" spans="1:4">
      <c r="A869" s="2"/>
      <c r="B869" s="7"/>
      <c r="C869" s="4"/>
    </row>
    <row r="870" spans="1:4">
      <c r="A870" s="2" t="s">
        <v>15</v>
      </c>
      <c r="B870" s="7"/>
    </row>
    <row r="871" spans="1:4">
      <c r="A871" s="208" t="s">
        <v>178</v>
      </c>
      <c r="B871" s="208"/>
      <c r="C871" s="29"/>
      <c r="D871" s="2" t="s">
        <v>251</v>
      </c>
    </row>
    <row r="872" spans="1:4">
      <c r="A872" s="46"/>
      <c r="B872" s="46"/>
      <c r="C872" s="4"/>
    </row>
    <row r="873" spans="1:4">
      <c r="A873" s="46"/>
      <c r="B873" s="46"/>
      <c r="C873" s="4"/>
    </row>
    <row r="874" spans="1:4">
      <c r="A874" s="46"/>
      <c r="B874" s="46"/>
    </row>
    <row r="875" spans="1:4">
      <c r="A875" s="31" t="s">
        <v>16</v>
      </c>
      <c r="B875" s="7"/>
      <c r="C875" s="30"/>
    </row>
    <row r="876" spans="1:4">
      <c r="A876" s="2"/>
      <c r="B876" s="7"/>
      <c r="C876" s="30"/>
    </row>
  </sheetData>
  <mergeCells count="855">
    <mergeCell ref="J78:J92"/>
    <mergeCell ref="J207:J228"/>
    <mergeCell ref="J835:J843"/>
    <mergeCell ref="G844:G852"/>
    <mergeCell ref="H844:H852"/>
    <mergeCell ref="I844:I852"/>
    <mergeCell ref="G853:G861"/>
    <mergeCell ref="H853:H861"/>
    <mergeCell ref="I853:I861"/>
    <mergeCell ref="J853:J861"/>
    <mergeCell ref="J844:J852"/>
    <mergeCell ref="B688:B690"/>
    <mergeCell ref="B691:B693"/>
    <mergeCell ref="B694:B696"/>
    <mergeCell ref="G763:G771"/>
    <mergeCell ref="A724:A735"/>
    <mergeCell ref="B724:B726"/>
    <mergeCell ref="B727:B729"/>
    <mergeCell ref="B730:B732"/>
    <mergeCell ref="B733:B735"/>
    <mergeCell ref="A748:A762"/>
    <mergeCell ref="B748:B750"/>
    <mergeCell ref="B751:B753"/>
    <mergeCell ref="B757:B759"/>
    <mergeCell ref="G712:G747"/>
    <mergeCell ref="A772:A780"/>
    <mergeCell ref="B772:B774"/>
    <mergeCell ref="B775:B777"/>
    <mergeCell ref="B778:B780"/>
    <mergeCell ref="A736:A747"/>
    <mergeCell ref="B736:B738"/>
    <mergeCell ref="B739:B741"/>
    <mergeCell ref="B742:B744"/>
    <mergeCell ref="B745:B747"/>
    <mergeCell ref="B814:B816"/>
    <mergeCell ref="A811:A816"/>
    <mergeCell ref="B805:B807"/>
    <mergeCell ref="A603:A605"/>
    <mergeCell ref="A609:A611"/>
    <mergeCell ref="A615:A617"/>
    <mergeCell ref="A571:A582"/>
    <mergeCell ref="A697:A711"/>
    <mergeCell ref="A712:A723"/>
    <mergeCell ref="B712:B714"/>
    <mergeCell ref="B715:B717"/>
    <mergeCell ref="B718:B720"/>
    <mergeCell ref="B571:B574"/>
    <mergeCell ref="B575:B578"/>
    <mergeCell ref="A589:A590"/>
    <mergeCell ref="B589:B590"/>
    <mergeCell ref="A585:A587"/>
    <mergeCell ref="B585:B587"/>
    <mergeCell ref="B760:B762"/>
    <mergeCell ref="B754:B756"/>
    <mergeCell ref="B763:B765"/>
    <mergeCell ref="B766:B768"/>
    <mergeCell ref="B769:B771"/>
    <mergeCell ref="A685:A696"/>
    <mergeCell ref="A510:A529"/>
    <mergeCell ref="B530:B531"/>
    <mergeCell ref="A530:A533"/>
    <mergeCell ref="A544:A549"/>
    <mergeCell ref="B544:B546"/>
    <mergeCell ref="G542:G543"/>
    <mergeCell ref="C550:C554"/>
    <mergeCell ref="C555:C558"/>
    <mergeCell ref="G567:G570"/>
    <mergeCell ref="A853:A861"/>
    <mergeCell ref="B853:B855"/>
    <mergeCell ref="B856:B858"/>
    <mergeCell ref="B859:B861"/>
    <mergeCell ref="C826:C861"/>
    <mergeCell ref="G826:G834"/>
    <mergeCell ref="H826:H834"/>
    <mergeCell ref="I826:I834"/>
    <mergeCell ref="J826:J834"/>
    <mergeCell ref="G835:G843"/>
    <mergeCell ref="A826:A834"/>
    <mergeCell ref="B826:B828"/>
    <mergeCell ref="B829:B831"/>
    <mergeCell ref="B832:B834"/>
    <mergeCell ref="A835:A843"/>
    <mergeCell ref="B835:B837"/>
    <mergeCell ref="B838:B840"/>
    <mergeCell ref="B841:B843"/>
    <mergeCell ref="A844:A852"/>
    <mergeCell ref="B844:B846"/>
    <mergeCell ref="B847:B849"/>
    <mergeCell ref="B850:B852"/>
    <mergeCell ref="H835:H843"/>
    <mergeCell ref="I835:I843"/>
    <mergeCell ref="G455:G457"/>
    <mergeCell ref="H455:H457"/>
    <mergeCell ref="I455:I457"/>
    <mergeCell ref="J455:J457"/>
    <mergeCell ref="A476:A477"/>
    <mergeCell ref="H476:H477"/>
    <mergeCell ref="I476:I477"/>
    <mergeCell ref="J476:J477"/>
    <mergeCell ref="G476:G477"/>
    <mergeCell ref="G472:G475"/>
    <mergeCell ref="C504:C506"/>
    <mergeCell ref="G464:G465"/>
    <mergeCell ref="G467:G468"/>
    <mergeCell ref="G470:G471"/>
    <mergeCell ref="H474:H475"/>
    <mergeCell ref="I474:I475"/>
    <mergeCell ref="J474:J475"/>
    <mergeCell ref="J464:J465"/>
    <mergeCell ref="C498:C500"/>
    <mergeCell ref="G504:G506"/>
    <mergeCell ref="H504:H506"/>
    <mergeCell ref="I504:I506"/>
    <mergeCell ref="J504:J506"/>
    <mergeCell ref="G98:G131"/>
    <mergeCell ref="H98:H131"/>
    <mergeCell ref="I98:I131"/>
    <mergeCell ref="J98:J131"/>
    <mergeCell ref="G187:G206"/>
    <mergeCell ref="H187:H206"/>
    <mergeCell ref="I187:I206"/>
    <mergeCell ref="J187:J206"/>
    <mergeCell ref="J585:J587"/>
    <mergeCell ref="H152:H156"/>
    <mergeCell ref="I152:I156"/>
    <mergeCell ref="J152:J156"/>
    <mergeCell ref="H157:H161"/>
    <mergeCell ref="I157:I161"/>
    <mergeCell ref="J157:J161"/>
    <mergeCell ref="H132:H136"/>
    <mergeCell ref="I132:I136"/>
    <mergeCell ref="J132:J136"/>
    <mergeCell ref="I137:I151"/>
    <mergeCell ref="J137:J151"/>
    <mergeCell ref="H182:H186"/>
    <mergeCell ref="H409:H410"/>
    <mergeCell ref="I409:I410"/>
    <mergeCell ref="J409:J410"/>
    <mergeCell ref="H507:H509"/>
    <mergeCell ref="I507:I509"/>
    <mergeCell ref="J507:J509"/>
    <mergeCell ref="H585:H587"/>
    <mergeCell ref="I585:I587"/>
    <mergeCell ref="J781:J789"/>
    <mergeCell ref="B603:B605"/>
    <mergeCell ref="J603:J605"/>
    <mergeCell ref="B609:B611"/>
    <mergeCell ref="J609:J611"/>
    <mergeCell ref="B615:B617"/>
    <mergeCell ref="J615:J617"/>
    <mergeCell ref="J724:J735"/>
    <mergeCell ref="J736:J747"/>
    <mergeCell ref="J637:J645"/>
    <mergeCell ref="B567:B570"/>
    <mergeCell ref="B697:B699"/>
    <mergeCell ref="B700:B702"/>
    <mergeCell ref="B706:B708"/>
    <mergeCell ref="B709:B711"/>
    <mergeCell ref="B703:B705"/>
    <mergeCell ref="B532:B533"/>
    <mergeCell ref="G597:G669"/>
    <mergeCell ref="B685:B687"/>
    <mergeCell ref="G48:G52"/>
    <mergeCell ref="H48:H52"/>
    <mergeCell ref="B53:B57"/>
    <mergeCell ref="B48:B52"/>
    <mergeCell ref="A43:A57"/>
    <mergeCell ref="B501:B503"/>
    <mergeCell ref="C501:C503"/>
    <mergeCell ref="G501:G503"/>
    <mergeCell ref="H501:H503"/>
    <mergeCell ref="A498:A509"/>
    <mergeCell ref="B103:B107"/>
    <mergeCell ref="C103:C107"/>
    <mergeCell ref="B108:B110"/>
    <mergeCell ref="A98:A110"/>
    <mergeCell ref="G326:G328"/>
    <mergeCell ref="A207:A217"/>
    <mergeCell ref="B207:B210"/>
    <mergeCell ref="H137:H151"/>
    <mergeCell ref="A218:A228"/>
    <mergeCell ref="B218:B221"/>
    <mergeCell ref="B222:B225"/>
    <mergeCell ref="B226:B228"/>
    <mergeCell ref="A229:A232"/>
    <mergeCell ref="A284:A292"/>
    <mergeCell ref="B284:B286"/>
    <mergeCell ref="B287:B289"/>
    <mergeCell ref="B290:B292"/>
    <mergeCell ref="A293:A304"/>
    <mergeCell ref="B293:B295"/>
    <mergeCell ref="B296:B298"/>
    <mergeCell ref="B302:B304"/>
    <mergeCell ref="B326:B328"/>
    <mergeCell ref="A326:A328"/>
    <mergeCell ref="B299:B301"/>
    <mergeCell ref="A305:A313"/>
    <mergeCell ref="B305:B307"/>
    <mergeCell ref="B308:B310"/>
    <mergeCell ref="B311:B313"/>
    <mergeCell ref="A314:A325"/>
    <mergeCell ref="B314:B317"/>
    <mergeCell ref="B318:B321"/>
    <mergeCell ref="B322:B325"/>
    <mergeCell ref="G53:G57"/>
    <mergeCell ref="H53:H57"/>
    <mergeCell ref="I501:I503"/>
    <mergeCell ref="J501:J503"/>
    <mergeCell ref="A162:A186"/>
    <mergeCell ref="B162:B166"/>
    <mergeCell ref="B167:B171"/>
    <mergeCell ref="A83:A87"/>
    <mergeCell ref="B83:B87"/>
    <mergeCell ref="A68:A72"/>
    <mergeCell ref="B68:B72"/>
    <mergeCell ref="A137:A141"/>
    <mergeCell ref="B137:B141"/>
    <mergeCell ref="A142:A146"/>
    <mergeCell ref="B142:B146"/>
    <mergeCell ref="A147:A151"/>
    <mergeCell ref="B147:B151"/>
    <mergeCell ref="B111:B115"/>
    <mergeCell ref="A119:A123"/>
    <mergeCell ref="B119:B123"/>
    <mergeCell ref="B211:B214"/>
    <mergeCell ref="B215:B217"/>
    <mergeCell ref="A152:A156"/>
    <mergeCell ref="A233:A241"/>
    <mergeCell ref="A73:A77"/>
    <mergeCell ref="B73:B77"/>
    <mergeCell ref="B152:B156"/>
    <mergeCell ref="G38:G42"/>
    <mergeCell ref="H38:H42"/>
    <mergeCell ref="I38:I42"/>
    <mergeCell ref="J38:J42"/>
    <mergeCell ref="J606:J608"/>
    <mergeCell ref="B559:B562"/>
    <mergeCell ref="C559:C562"/>
    <mergeCell ref="G559:G562"/>
    <mergeCell ref="H559:H562"/>
    <mergeCell ref="I559:I562"/>
    <mergeCell ref="J559:J562"/>
    <mergeCell ref="B563:B566"/>
    <mergeCell ref="C563:C566"/>
    <mergeCell ref="G563:G566"/>
    <mergeCell ref="H563:H566"/>
    <mergeCell ref="I563:I566"/>
    <mergeCell ref="J563:J566"/>
    <mergeCell ref="C68:C72"/>
    <mergeCell ref="C73:C77"/>
    <mergeCell ref="C78:C82"/>
    <mergeCell ref="C83:C87"/>
    <mergeCell ref="A5:A6"/>
    <mergeCell ref="B5:B6"/>
    <mergeCell ref="D5:D6"/>
    <mergeCell ref="A8:A12"/>
    <mergeCell ref="B8:B12"/>
    <mergeCell ref="A58:A62"/>
    <mergeCell ref="B58:B62"/>
    <mergeCell ref="A63:A67"/>
    <mergeCell ref="B63:B67"/>
    <mergeCell ref="C58:C62"/>
    <mergeCell ref="C63:C67"/>
    <mergeCell ref="B38:B42"/>
    <mergeCell ref="C38:C42"/>
    <mergeCell ref="B13:B17"/>
    <mergeCell ref="B18:B22"/>
    <mergeCell ref="B23:B27"/>
    <mergeCell ref="B28:B32"/>
    <mergeCell ref="B33:B37"/>
    <mergeCell ref="B43:B47"/>
    <mergeCell ref="C48:C52"/>
    <mergeCell ref="C53:C57"/>
    <mergeCell ref="A78:A82"/>
    <mergeCell ref="B78:B82"/>
    <mergeCell ref="B182:B186"/>
    <mergeCell ref="B172:B176"/>
    <mergeCell ref="B177:B181"/>
    <mergeCell ref="B202:B206"/>
    <mergeCell ref="A187:A206"/>
    <mergeCell ref="A132:A136"/>
    <mergeCell ref="B132:B136"/>
    <mergeCell ref="A111:A118"/>
    <mergeCell ref="B116:B118"/>
    <mergeCell ref="A124:A131"/>
    <mergeCell ref="B124:B128"/>
    <mergeCell ref="B129:B131"/>
    <mergeCell ref="A88:A92"/>
    <mergeCell ref="B88:B92"/>
    <mergeCell ref="A93:A97"/>
    <mergeCell ref="B93:B97"/>
    <mergeCell ref="B98:B102"/>
    <mergeCell ref="A157:A161"/>
    <mergeCell ref="B157:B161"/>
    <mergeCell ref="B197:B201"/>
    <mergeCell ref="B187:B191"/>
    <mergeCell ref="B192:B196"/>
    <mergeCell ref="B229:B230"/>
    <mergeCell ref="A272:A274"/>
    <mergeCell ref="B272:B274"/>
    <mergeCell ref="A275:A283"/>
    <mergeCell ref="B275:B277"/>
    <mergeCell ref="B278:B280"/>
    <mergeCell ref="B281:B283"/>
    <mergeCell ref="B251:B253"/>
    <mergeCell ref="B254:B256"/>
    <mergeCell ref="B257:B259"/>
    <mergeCell ref="A263:A271"/>
    <mergeCell ref="B263:B265"/>
    <mergeCell ref="B266:B268"/>
    <mergeCell ref="B269:B271"/>
    <mergeCell ref="B233:B235"/>
    <mergeCell ref="B236:B238"/>
    <mergeCell ref="B239:B241"/>
    <mergeCell ref="A242:A250"/>
    <mergeCell ref="B242:B244"/>
    <mergeCell ref="B245:B247"/>
    <mergeCell ref="B248:B250"/>
    <mergeCell ref="B260:B262"/>
    <mergeCell ref="A251:A262"/>
    <mergeCell ref="A329:A336"/>
    <mergeCell ref="B329:B332"/>
    <mergeCell ref="B333:B336"/>
    <mergeCell ref="A552:A554"/>
    <mergeCell ref="B552:B554"/>
    <mergeCell ref="A401:A402"/>
    <mergeCell ref="B401:B402"/>
    <mergeCell ref="A403:A404"/>
    <mergeCell ref="B403:B404"/>
    <mergeCell ref="A405:A406"/>
    <mergeCell ref="A417:A427"/>
    <mergeCell ref="B417:B420"/>
    <mergeCell ref="B421:B424"/>
    <mergeCell ref="B425:B427"/>
    <mergeCell ref="A407:A408"/>
    <mergeCell ref="B407:B408"/>
    <mergeCell ref="B409:B410"/>
    <mergeCell ref="A409:A410"/>
    <mergeCell ref="A433:A438"/>
    <mergeCell ref="B433:B435"/>
    <mergeCell ref="A377:A378"/>
    <mergeCell ref="A385:A398"/>
    <mergeCell ref="B385:B388"/>
    <mergeCell ref="B389:B391"/>
    <mergeCell ref="A345:A347"/>
    <mergeCell ref="B345:B347"/>
    <mergeCell ref="A337:A344"/>
    <mergeCell ref="B337:B340"/>
    <mergeCell ref="B396:B398"/>
    <mergeCell ref="A399:A400"/>
    <mergeCell ref="B399:B400"/>
    <mergeCell ref="A357:A365"/>
    <mergeCell ref="B357:B359"/>
    <mergeCell ref="B360:B362"/>
    <mergeCell ref="B363:B365"/>
    <mergeCell ref="A367:A368"/>
    <mergeCell ref="A375:A376"/>
    <mergeCell ref="A373:A374"/>
    <mergeCell ref="B392:B395"/>
    <mergeCell ref="B341:B344"/>
    <mergeCell ref="B507:B509"/>
    <mergeCell ref="A455:A457"/>
    <mergeCell ref="B455:B457"/>
    <mergeCell ref="B555:B558"/>
    <mergeCell ref="B670:B672"/>
    <mergeCell ref="B673:B675"/>
    <mergeCell ref="B679:B681"/>
    <mergeCell ref="B682:B684"/>
    <mergeCell ref="B676:B678"/>
    <mergeCell ref="B618:B620"/>
    <mergeCell ref="A621:A624"/>
    <mergeCell ref="B621:B624"/>
    <mergeCell ref="A625:A628"/>
    <mergeCell ref="B625:B628"/>
    <mergeCell ref="B643:B645"/>
    <mergeCell ref="A633:A636"/>
    <mergeCell ref="B633:B636"/>
    <mergeCell ref="A670:A684"/>
    <mergeCell ref="B606:B608"/>
    <mergeCell ref="A542:A543"/>
    <mergeCell ref="A650:A665"/>
    <mergeCell ref="B650:B653"/>
    <mergeCell ref="B654:B657"/>
    <mergeCell ref="B658:B661"/>
    <mergeCell ref="B436:B438"/>
    <mergeCell ref="A458:A463"/>
    <mergeCell ref="B458:B460"/>
    <mergeCell ref="B498:B500"/>
    <mergeCell ref="A442:A444"/>
    <mergeCell ref="B504:B506"/>
    <mergeCell ref="A612:A614"/>
    <mergeCell ref="B612:B614"/>
    <mergeCell ref="A646:A649"/>
    <mergeCell ref="B646:B649"/>
    <mergeCell ref="B442:B444"/>
    <mergeCell ref="A445:A447"/>
    <mergeCell ref="B445:B447"/>
    <mergeCell ref="A448:A451"/>
    <mergeCell ref="B448:B451"/>
    <mergeCell ref="A474:A475"/>
    <mergeCell ref="A591:A593"/>
    <mergeCell ref="B591:B593"/>
    <mergeCell ref="A555:A566"/>
    <mergeCell ref="A452:A454"/>
    <mergeCell ref="B452:B454"/>
    <mergeCell ref="B547:B549"/>
    <mergeCell ref="A550:A551"/>
    <mergeCell ref="A618:A620"/>
    <mergeCell ref="A823:A825"/>
    <mergeCell ref="B823:B825"/>
    <mergeCell ref="C5:C6"/>
    <mergeCell ref="E5:E6"/>
    <mergeCell ref="F5:F6"/>
    <mergeCell ref="G5:G6"/>
    <mergeCell ref="C23:C27"/>
    <mergeCell ref="C28:C32"/>
    <mergeCell ref="C33:C37"/>
    <mergeCell ref="A799:A810"/>
    <mergeCell ref="B799:B801"/>
    <mergeCell ref="B802:B804"/>
    <mergeCell ref="B808:B810"/>
    <mergeCell ref="B811:B813"/>
    <mergeCell ref="A781:A789"/>
    <mergeCell ref="B781:B783"/>
    <mergeCell ref="B784:B786"/>
    <mergeCell ref="B787:B789"/>
    <mergeCell ref="A790:A798"/>
    <mergeCell ref="B790:B792"/>
    <mergeCell ref="B793:B795"/>
    <mergeCell ref="B796:B798"/>
    <mergeCell ref="A763:A771"/>
    <mergeCell ref="G33:G37"/>
    <mergeCell ref="H5:H6"/>
    <mergeCell ref="I5:I6"/>
    <mergeCell ref="J5:J6"/>
    <mergeCell ref="C8:C12"/>
    <mergeCell ref="C13:C17"/>
    <mergeCell ref="C18:C22"/>
    <mergeCell ref="H8:H12"/>
    <mergeCell ref="I8:I12"/>
    <mergeCell ref="J8:J12"/>
    <mergeCell ref="H13:H17"/>
    <mergeCell ref="G28:G32"/>
    <mergeCell ref="G23:G27"/>
    <mergeCell ref="G18:G22"/>
    <mergeCell ref="G13:G17"/>
    <mergeCell ref="G8:G12"/>
    <mergeCell ref="H28:H32"/>
    <mergeCell ref="I28:I32"/>
    <mergeCell ref="J28:J32"/>
    <mergeCell ref="H33:H37"/>
    <mergeCell ref="I33:I37"/>
    <mergeCell ref="J33:J37"/>
    <mergeCell ref="I13:I17"/>
    <mergeCell ref="J13:J17"/>
    <mergeCell ref="H18:H22"/>
    <mergeCell ref="I18:I22"/>
    <mergeCell ref="J18:J22"/>
    <mergeCell ref="H23:H27"/>
    <mergeCell ref="I23:I27"/>
    <mergeCell ref="J23:J27"/>
    <mergeCell ref="C182:C186"/>
    <mergeCell ref="C167:C171"/>
    <mergeCell ref="C162:C166"/>
    <mergeCell ref="C187:C191"/>
    <mergeCell ref="C172:C176"/>
    <mergeCell ref="C202:C206"/>
    <mergeCell ref="C152:C156"/>
    <mergeCell ref="C157:C161"/>
    <mergeCell ref="C88:C92"/>
    <mergeCell ref="C93:C97"/>
    <mergeCell ref="C98:C102"/>
    <mergeCell ref="C111:C115"/>
    <mergeCell ref="C119:C123"/>
    <mergeCell ref="C132:C136"/>
    <mergeCell ref="C192:C196"/>
    <mergeCell ref="C177:C181"/>
    <mergeCell ref="C137:C141"/>
    <mergeCell ref="C142:C146"/>
    <mergeCell ref="C147:C151"/>
    <mergeCell ref="C124:C128"/>
    <mergeCell ref="C377:C378"/>
    <mergeCell ref="C385:C398"/>
    <mergeCell ref="C399:C406"/>
    <mergeCell ref="C417:C427"/>
    <mergeCell ref="C433:C438"/>
    <mergeCell ref="C458:C463"/>
    <mergeCell ref="C197:C201"/>
    <mergeCell ref="C207:C217"/>
    <mergeCell ref="C218:C228"/>
    <mergeCell ref="C229:C232"/>
    <mergeCell ref="C233:C241"/>
    <mergeCell ref="C375:C376"/>
    <mergeCell ref="C242:C250"/>
    <mergeCell ref="C251:C259"/>
    <mergeCell ref="C263:C271"/>
    <mergeCell ref="C272:C274"/>
    <mergeCell ref="C275:C283"/>
    <mergeCell ref="C284:C292"/>
    <mergeCell ref="C305:C313"/>
    <mergeCell ref="C337:C344"/>
    <mergeCell ref="C329:C336"/>
    <mergeCell ref="C455:C457"/>
    <mergeCell ref="G58:G62"/>
    <mergeCell ref="G63:G67"/>
    <mergeCell ref="C43:C47"/>
    <mergeCell ref="G43:G47"/>
    <mergeCell ref="C736:C747"/>
    <mergeCell ref="C748:C762"/>
    <mergeCell ref="C763:C771"/>
    <mergeCell ref="C772:C780"/>
    <mergeCell ref="C781:C789"/>
    <mergeCell ref="C571:C596"/>
    <mergeCell ref="C670:C684"/>
    <mergeCell ref="C685:C696"/>
    <mergeCell ref="C697:C711"/>
    <mergeCell ref="C712:C723"/>
    <mergeCell ref="C724:C735"/>
    <mergeCell ref="G152:G156"/>
    <mergeCell ref="G157:G161"/>
    <mergeCell ref="C510:C533"/>
    <mergeCell ref="C544:C549"/>
    <mergeCell ref="C293:C304"/>
    <mergeCell ref="C314:C325"/>
    <mergeCell ref="C345:C347"/>
    <mergeCell ref="C357:C365"/>
    <mergeCell ref="C367:C368"/>
    <mergeCell ref="G132:G136"/>
    <mergeCell ref="G182:G186"/>
    <mergeCell ref="G498:G500"/>
    <mergeCell ref="G697:G711"/>
    <mergeCell ref="H63:H67"/>
    <mergeCell ref="I63:I67"/>
    <mergeCell ref="J63:J67"/>
    <mergeCell ref="I68:I72"/>
    <mergeCell ref="J68:J72"/>
    <mergeCell ref="H93:H97"/>
    <mergeCell ref="I93:I97"/>
    <mergeCell ref="J93:J97"/>
    <mergeCell ref="I88:I92"/>
    <mergeCell ref="G93:G97"/>
    <mergeCell ref="I73:I77"/>
    <mergeCell ref="J73:J77"/>
    <mergeCell ref="I78:I82"/>
    <mergeCell ref="I83:I87"/>
    <mergeCell ref="G68:G92"/>
    <mergeCell ref="H68:H92"/>
    <mergeCell ref="J233:J241"/>
    <mergeCell ref="H43:H47"/>
    <mergeCell ref="I43:I47"/>
    <mergeCell ref="J43:J47"/>
    <mergeCell ref="H58:H62"/>
    <mergeCell ref="I58:I62"/>
    <mergeCell ref="J58:J62"/>
    <mergeCell ref="I53:I57"/>
    <mergeCell ref="J53:J57"/>
    <mergeCell ref="I48:I52"/>
    <mergeCell ref="J48:J52"/>
    <mergeCell ref="G162:G166"/>
    <mergeCell ref="H162:H166"/>
    <mergeCell ref="I162:I166"/>
    <mergeCell ref="J162:J166"/>
    <mergeCell ref="G167:G171"/>
    <mergeCell ref="H167:H171"/>
    <mergeCell ref="I167:I171"/>
    <mergeCell ref="J167:J171"/>
    <mergeCell ref="G172:G176"/>
    <mergeCell ref="H172:H176"/>
    <mergeCell ref="I172:I176"/>
    <mergeCell ref="J172:J176"/>
    <mergeCell ref="G177:G181"/>
    <mergeCell ref="H177:H181"/>
    <mergeCell ref="I177:I181"/>
    <mergeCell ref="J177:J181"/>
    <mergeCell ref="G233:G274"/>
    <mergeCell ref="H242:H250"/>
    <mergeCell ref="I242:I250"/>
    <mergeCell ref="J242:J250"/>
    <mergeCell ref="H229:H232"/>
    <mergeCell ref="I229:I232"/>
    <mergeCell ref="J229:J232"/>
    <mergeCell ref="H233:H241"/>
    <mergeCell ref="I233:I241"/>
    <mergeCell ref="G207:G232"/>
    <mergeCell ref="H207:H217"/>
    <mergeCell ref="I207:I217"/>
    <mergeCell ref="H218:H228"/>
    <mergeCell ref="I218:I228"/>
    <mergeCell ref="I182:I186"/>
    <mergeCell ref="J182:J186"/>
    <mergeCell ref="J293:J304"/>
    <mergeCell ref="H314:H325"/>
    <mergeCell ref="G442:G444"/>
    <mergeCell ref="G445:G447"/>
    <mergeCell ref="H284:H292"/>
    <mergeCell ref="I284:I292"/>
    <mergeCell ref="H263:H271"/>
    <mergeCell ref="I263:I271"/>
    <mergeCell ref="J263:J271"/>
    <mergeCell ref="H272:H274"/>
    <mergeCell ref="I272:I274"/>
    <mergeCell ref="J272:J274"/>
    <mergeCell ref="G555:G558"/>
    <mergeCell ref="H591:H593"/>
    <mergeCell ref="J625:J628"/>
    <mergeCell ref="H567:H570"/>
    <mergeCell ref="J621:J624"/>
    <mergeCell ref="J612:J614"/>
    <mergeCell ref="G137:G151"/>
    <mergeCell ref="H498:H500"/>
    <mergeCell ref="I498:I500"/>
    <mergeCell ref="J498:J500"/>
    <mergeCell ref="H510:H533"/>
    <mergeCell ref="I510:I533"/>
    <mergeCell ref="J510:J533"/>
    <mergeCell ref="G433:G438"/>
    <mergeCell ref="G458:G463"/>
    <mergeCell ref="H458:H463"/>
    <mergeCell ref="I458:I463"/>
    <mergeCell ref="J458:J463"/>
    <mergeCell ref="H436:H438"/>
    <mergeCell ref="I436:I438"/>
    <mergeCell ref="J385:J398"/>
    <mergeCell ref="G366:G370"/>
    <mergeCell ref="G345:G347"/>
    <mergeCell ref="H345:H347"/>
    <mergeCell ref="H544:H549"/>
    <mergeCell ref="I544:I549"/>
    <mergeCell ref="J544:J549"/>
    <mergeCell ref="I552:I554"/>
    <mergeCell ref="J552:J554"/>
    <mergeCell ref="H697:H711"/>
    <mergeCell ref="I697:I711"/>
    <mergeCell ref="J697:J711"/>
    <mergeCell ref="H575:H578"/>
    <mergeCell ref="I575:I578"/>
    <mergeCell ref="J575:J578"/>
    <mergeCell ref="J618:J620"/>
    <mergeCell ref="J646:J649"/>
    <mergeCell ref="J597:J599"/>
    <mergeCell ref="G799:G810"/>
    <mergeCell ref="H799:H810"/>
    <mergeCell ref="I799:I810"/>
    <mergeCell ref="J799:J810"/>
    <mergeCell ref="G772:G798"/>
    <mergeCell ref="H772:H780"/>
    <mergeCell ref="I772:I780"/>
    <mergeCell ref="J772:J780"/>
    <mergeCell ref="H781:H789"/>
    <mergeCell ref="I781:I789"/>
    <mergeCell ref="J790:J798"/>
    <mergeCell ref="J811:J825"/>
    <mergeCell ref="J763:J771"/>
    <mergeCell ref="H724:H735"/>
    <mergeCell ref="I724:I735"/>
    <mergeCell ref="H736:H747"/>
    <mergeCell ref="I736:I747"/>
    <mergeCell ref="H790:H798"/>
    <mergeCell ref="I790:I798"/>
    <mergeCell ref="H748:H762"/>
    <mergeCell ref="I748:I762"/>
    <mergeCell ref="H763:H771"/>
    <mergeCell ref="I763:I771"/>
    <mergeCell ref="J345:J347"/>
    <mergeCell ref="G357:G365"/>
    <mergeCell ref="H357:H365"/>
    <mergeCell ref="I357:I365"/>
    <mergeCell ref="J357:J365"/>
    <mergeCell ref="G348:G355"/>
    <mergeCell ref="J348:J355"/>
    <mergeCell ref="H293:H304"/>
    <mergeCell ref="I293:I304"/>
    <mergeCell ref="I314:I325"/>
    <mergeCell ref="J314:J325"/>
    <mergeCell ref="G275:G325"/>
    <mergeCell ref="H275:H283"/>
    <mergeCell ref="I275:I283"/>
    <mergeCell ref="J275:J283"/>
    <mergeCell ref="H305:H313"/>
    <mergeCell ref="I305:I313"/>
    <mergeCell ref="J305:J313"/>
    <mergeCell ref="J284:J292"/>
    <mergeCell ref="H329:H336"/>
    <mergeCell ref="I329:I336"/>
    <mergeCell ref="J329:J336"/>
    <mergeCell ref="J326:J328"/>
    <mergeCell ref="J337:J344"/>
    <mergeCell ref="A864:B864"/>
    <mergeCell ref="A871:B871"/>
    <mergeCell ref="A2:J2"/>
    <mergeCell ref="A3:J3"/>
    <mergeCell ref="A4:J4"/>
    <mergeCell ref="G571:G596"/>
    <mergeCell ref="H571:H574"/>
    <mergeCell ref="I571:I574"/>
    <mergeCell ref="J571:J574"/>
    <mergeCell ref="J436:J438"/>
    <mergeCell ref="G510:G541"/>
    <mergeCell ref="G550:G551"/>
    <mergeCell ref="G552:G554"/>
    <mergeCell ref="H550:H551"/>
    <mergeCell ref="I550:I551"/>
    <mergeCell ref="J550:J551"/>
    <mergeCell ref="H552:H554"/>
    <mergeCell ref="G372:G382"/>
    <mergeCell ref="J366:J370"/>
    <mergeCell ref="G428:G432"/>
    <mergeCell ref="A597:A599"/>
    <mergeCell ref="B597:B599"/>
    <mergeCell ref="J417:J427"/>
    <mergeCell ref="B721:B723"/>
    <mergeCell ref="I407:I408"/>
    <mergeCell ref="J407:J408"/>
    <mergeCell ref="B414:B416"/>
    <mergeCell ref="I666:I669"/>
    <mergeCell ref="J748:J762"/>
    <mergeCell ref="H712:H723"/>
    <mergeCell ref="I712:I723"/>
    <mergeCell ref="G670:G684"/>
    <mergeCell ref="H670:H684"/>
    <mergeCell ref="I670:I684"/>
    <mergeCell ref="G748:G762"/>
    <mergeCell ref="J670:J684"/>
    <mergeCell ref="J712:J723"/>
    <mergeCell ref="G685:G696"/>
    <mergeCell ref="H685:H696"/>
    <mergeCell ref="I685:I696"/>
    <mergeCell ref="J666:J669"/>
    <mergeCell ref="I567:I570"/>
    <mergeCell ref="J567:J570"/>
    <mergeCell ref="J433:J435"/>
    <mergeCell ref="H442:H444"/>
    <mergeCell ref="I442:I444"/>
    <mergeCell ref="J685:J696"/>
    <mergeCell ref="G544:G549"/>
    <mergeCell ref="H367:H368"/>
    <mergeCell ref="I367:I368"/>
    <mergeCell ref="G385:G398"/>
    <mergeCell ref="H385:H398"/>
    <mergeCell ref="I385:I398"/>
    <mergeCell ref="H399:H400"/>
    <mergeCell ref="I399:I400"/>
    <mergeCell ref="J399:J400"/>
    <mergeCell ref="H401:H402"/>
    <mergeCell ref="I401:I402"/>
    <mergeCell ref="J401:J402"/>
    <mergeCell ref="A817:A822"/>
    <mergeCell ref="B817:B819"/>
    <mergeCell ref="B820:B822"/>
    <mergeCell ref="H337:H344"/>
    <mergeCell ref="I337:I344"/>
    <mergeCell ref="I345:I347"/>
    <mergeCell ref="G811:G825"/>
    <mergeCell ref="H811:H825"/>
    <mergeCell ref="I811:I825"/>
    <mergeCell ref="H403:H404"/>
    <mergeCell ref="I403:I404"/>
    <mergeCell ref="H433:H435"/>
    <mergeCell ref="I433:I435"/>
    <mergeCell ref="C442:C444"/>
    <mergeCell ref="C445:C447"/>
    <mergeCell ref="C448:C451"/>
    <mergeCell ref="C452:C454"/>
    <mergeCell ref="C799:C810"/>
    <mergeCell ref="C811:C825"/>
    <mergeCell ref="C790:C798"/>
    <mergeCell ref="H637:H645"/>
    <mergeCell ref="I637:I645"/>
    <mergeCell ref="A606:A608"/>
    <mergeCell ref="H666:H669"/>
    <mergeCell ref="B662:B665"/>
    <mergeCell ref="A666:A669"/>
    <mergeCell ref="B666:B669"/>
    <mergeCell ref="H650:H665"/>
    <mergeCell ref="J633:J636"/>
    <mergeCell ref="B640:B642"/>
    <mergeCell ref="B637:B639"/>
    <mergeCell ref="A637:A645"/>
    <mergeCell ref="A629:A632"/>
    <mergeCell ref="B629:B632"/>
    <mergeCell ref="J629:J632"/>
    <mergeCell ref="I650:I665"/>
    <mergeCell ref="J650:J665"/>
    <mergeCell ref="J555:J558"/>
    <mergeCell ref="B579:B582"/>
    <mergeCell ref="H603:H605"/>
    <mergeCell ref="A411:A416"/>
    <mergeCell ref="H411:H416"/>
    <mergeCell ref="I411:I416"/>
    <mergeCell ref="J411:J416"/>
    <mergeCell ref="G399:G416"/>
    <mergeCell ref="J589:J590"/>
    <mergeCell ref="H589:H590"/>
    <mergeCell ref="I589:I590"/>
    <mergeCell ref="I591:I593"/>
    <mergeCell ref="H579:H582"/>
    <mergeCell ref="I579:I582"/>
    <mergeCell ref="J579:J582"/>
    <mergeCell ref="A600:A602"/>
    <mergeCell ref="B600:B602"/>
    <mergeCell ref="J600:J602"/>
    <mergeCell ref="A594:A596"/>
    <mergeCell ref="B594:B596"/>
    <mergeCell ref="G452:G454"/>
    <mergeCell ref="H452:H454"/>
    <mergeCell ref="J403:J404"/>
    <mergeCell ref="H407:H408"/>
    <mergeCell ref="H251:H262"/>
    <mergeCell ref="I251:I262"/>
    <mergeCell ref="J251:J262"/>
    <mergeCell ref="A487:A488"/>
    <mergeCell ref="B487:B488"/>
    <mergeCell ref="C487:C488"/>
    <mergeCell ref="G487:G488"/>
    <mergeCell ref="H487:H488"/>
    <mergeCell ref="I487:I488"/>
    <mergeCell ref="B478:B480"/>
    <mergeCell ref="A478:A480"/>
    <mergeCell ref="G478:G480"/>
    <mergeCell ref="H478:H480"/>
    <mergeCell ref="I478:I480"/>
    <mergeCell ref="J478:J480"/>
    <mergeCell ref="J487:J488"/>
    <mergeCell ref="B411:B413"/>
    <mergeCell ref="G448:G451"/>
    <mergeCell ref="H448:H451"/>
    <mergeCell ref="A439:A441"/>
    <mergeCell ref="B439:B441"/>
    <mergeCell ref="C439:C441"/>
    <mergeCell ref="G439:G441"/>
    <mergeCell ref="H439:H441"/>
    <mergeCell ref="G417:G427"/>
    <mergeCell ref="H417:H427"/>
    <mergeCell ref="I417:I427"/>
    <mergeCell ref="J591:J593"/>
    <mergeCell ref="J594:J596"/>
    <mergeCell ref="C567:C570"/>
    <mergeCell ref="I603:I605"/>
    <mergeCell ref="I452:I454"/>
    <mergeCell ref="I439:I441"/>
    <mergeCell ref="J439:J441"/>
    <mergeCell ref="J442:J444"/>
    <mergeCell ref="H445:H447"/>
    <mergeCell ref="I445:I447"/>
    <mergeCell ref="J445:J447"/>
    <mergeCell ref="I448:I451"/>
    <mergeCell ref="J448:J451"/>
    <mergeCell ref="H542:H543"/>
    <mergeCell ref="I542:I543"/>
    <mergeCell ref="J542:J543"/>
    <mergeCell ref="J452:J454"/>
    <mergeCell ref="C507:C509"/>
    <mergeCell ref="G507:G509"/>
    <mergeCell ref="H555:H558"/>
    <mergeCell ref="I555:I558"/>
  </mergeCells>
  <pageMargins left="0.85" right="0.19685039370078741" top="0.19685039370078741" bottom="0.3937007874015748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workbookViewId="0">
      <selection activeCell="E73" sqref="E73"/>
    </sheetView>
  </sheetViews>
  <sheetFormatPr defaultRowHeight="15.6"/>
  <cols>
    <col min="1" max="1" width="5.109375" style="107" customWidth="1"/>
    <col min="2" max="2" width="47.44140625" style="107" customWidth="1"/>
    <col min="3" max="3" width="8.88671875" style="107" customWidth="1"/>
    <col min="4" max="4" width="11.6640625" style="107" customWidth="1"/>
    <col min="5" max="5" width="12.44140625" style="107" customWidth="1"/>
    <col min="6" max="6" width="11.33203125" style="107" customWidth="1"/>
    <col min="7" max="7" width="11.109375" style="107" customWidth="1"/>
    <col min="8" max="8" width="31.77734375" style="107" customWidth="1"/>
    <col min="9" max="16384" width="8.88671875" style="107"/>
  </cols>
  <sheetData>
    <row r="1" spans="1:8">
      <c r="H1" s="108" t="s">
        <v>271</v>
      </c>
    </row>
    <row r="2" spans="1:8">
      <c r="A2" s="108" t="s">
        <v>272</v>
      </c>
    </row>
    <row r="3" spans="1:8" ht="16.2">
      <c r="A3" s="274" t="s">
        <v>273</v>
      </c>
      <c r="B3" s="274"/>
      <c r="C3" s="274"/>
      <c r="D3" s="274"/>
      <c r="E3" s="274"/>
      <c r="F3" s="274"/>
      <c r="G3" s="274"/>
      <c r="H3" s="274"/>
    </row>
    <row r="4" spans="1:8">
      <c r="A4" s="275" t="s">
        <v>359</v>
      </c>
      <c r="B4" s="275"/>
      <c r="C4" s="275"/>
      <c r="D4" s="275"/>
      <c r="E4" s="275"/>
      <c r="F4" s="275"/>
      <c r="G4" s="275"/>
      <c r="H4" s="275"/>
    </row>
    <row r="5" spans="1:8">
      <c r="A5" s="276" t="s">
        <v>274</v>
      </c>
      <c r="B5" s="276"/>
      <c r="C5" s="276"/>
      <c r="D5" s="276"/>
      <c r="E5" s="276"/>
      <c r="F5" s="276"/>
      <c r="G5" s="276"/>
      <c r="H5" s="276"/>
    </row>
    <row r="6" spans="1:8">
      <c r="A6" s="276" t="s">
        <v>358</v>
      </c>
      <c r="B6" s="276"/>
      <c r="C6" s="276"/>
      <c r="D6" s="276"/>
      <c r="E6" s="276"/>
      <c r="F6" s="276"/>
      <c r="G6" s="276"/>
      <c r="H6" s="276"/>
    </row>
    <row r="7" spans="1:8">
      <c r="A7" s="109"/>
    </row>
    <row r="8" spans="1:8" s="110" customFormat="1">
      <c r="A8" s="277" t="s">
        <v>275</v>
      </c>
      <c r="B8" s="277" t="s">
        <v>276</v>
      </c>
      <c r="C8" s="277" t="s">
        <v>277</v>
      </c>
      <c r="D8" s="277" t="s">
        <v>278</v>
      </c>
      <c r="E8" s="277" t="s">
        <v>279</v>
      </c>
      <c r="F8" s="277" t="s">
        <v>280</v>
      </c>
      <c r="G8" s="277"/>
      <c r="H8" s="277" t="s">
        <v>281</v>
      </c>
    </row>
    <row r="9" spans="1:8">
      <c r="A9" s="277"/>
      <c r="B9" s="277"/>
      <c r="C9" s="277"/>
      <c r="D9" s="277"/>
      <c r="E9" s="277"/>
      <c r="F9" s="111" t="s">
        <v>282</v>
      </c>
      <c r="G9" s="111" t="s">
        <v>283</v>
      </c>
      <c r="H9" s="277"/>
    </row>
    <row r="10" spans="1:8">
      <c r="A10" s="111">
        <v>1</v>
      </c>
      <c r="B10" s="111">
        <v>2</v>
      </c>
      <c r="C10" s="111">
        <v>3</v>
      </c>
      <c r="D10" s="111">
        <v>4</v>
      </c>
      <c r="E10" s="111">
        <v>5</v>
      </c>
      <c r="F10" s="111">
        <v>6</v>
      </c>
      <c r="G10" s="111">
        <v>7</v>
      </c>
      <c r="H10" s="111">
        <v>8</v>
      </c>
    </row>
    <row r="11" spans="1:8">
      <c r="A11" s="278" t="s">
        <v>360</v>
      </c>
      <c r="B11" s="278"/>
      <c r="C11" s="278"/>
      <c r="D11" s="278"/>
      <c r="E11" s="278"/>
      <c r="F11" s="278"/>
      <c r="G11" s="278"/>
      <c r="H11" s="278"/>
    </row>
    <row r="12" spans="1:8" ht="31.2">
      <c r="A12" s="111">
        <v>1</v>
      </c>
      <c r="B12" s="112" t="s">
        <v>284</v>
      </c>
      <c r="C12" s="113" t="s">
        <v>283</v>
      </c>
      <c r="D12" s="113">
        <v>75</v>
      </c>
      <c r="E12" s="114">
        <v>75</v>
      </c>
      <c r="F12" s="114">
        <f>E12-D12</f>
        <v>0</v>
      </c>
      <c r="G12" s="114" t="s">
        <v>285</v>
      </c>
      <c r="H12" s="114"/>
    </row>
    <row r="13" spans="1:8" ht="62.4">
      <c r="A13" s="113">
        <v>2</v>
      </c>
      <c r="B13" s="115" t="s">
        <v>286</v>
      </c>
      <c r="C13" s="113" t="s">
        <v>283</v>
      </c>
      <c r="D13" s="114">
        <v>1.7</v>
      </c>
      <c r="E13" s="116">
        <v>1.7</v>
      </c>
      <c r="F13" s="116">
        <f>E13-D13</f>
        <v>0</v>
      </c>
      <c r="G13" s="116" t="s">
        <v>285</v>
      </c>
      <c r="H13" s="114"/>
    </row>
    <row r="14" spans="1:8" ht="46.8">
      <c r="A14" s="113">
        <v>3</v>
      </c>
      <c r="B14" s="115" t="s">
        <v>287</v>
      </c>
      <c r="C14" s="113" t="s">
        <v>283</v>
      </c>
      <c r="D14" s="113">
        <v>81</v>
      </c>
      <c r="E14" s="114">
        <v>81</v>
      </c>
      <c r="F14" s="114">
        <v>0</v>
      </c>
      <c r="G14" s="114" t="s">
        <v>285</v>
      </c>
      <c r="H14" s="114"/>
    </row>
    <row r="15" spans="1:8" ht="46.8">
      <c r="A15" s="113">
        <v>4</v>
      </c>
      <c r="B15" s="117" t="s">
        <v>288</v>
      </c>
      <c r="C15" s="113" t="s">
        <v>283</v>
      </c>
      <c r="D15" s="113">
        <v>100</v>
      </c>
      <c r="E15" s="114">
        <v>100</v>
      </c>
      <c r="F15" s="114">
        <v>0</v>
      </c>
      <c r="G15" s="114" t="s">
        <v>285</v>
      </c>
      <c r="H15" s="114"/>
    </row>
    <row r="16" spans="1:8" ht="62.4">
      <c r="A16" s="113">
        <v>5</v>
      </c>
      <c r="B16" s="115" t="s">
        <v>289</v>
      </c>
      <c r="C16" s="113" t="s">
        <v>283</v>
      </c>
      <c r="D16" s="114">
        <v>66</v>
      </c>
      <c r="E16" s="114">
        <v>66</v>
      </c>
      <c r="F16" s="114">
        <v>0</v>
      </c>
      <c r="G16" s="114" t="s">
        <v>285</v>
      </c>
      <c r="H16" s="114"/>
    </row>
    <row r="17" spans="1:8" ht="124.8">
      <c r="A17" s="113">
        <v>6</v>
      </c>
      <c r="B17" s="115" t="s">
        <v>290</v>
      </c>
      <c r="C17" s="113" t="s">
        <v>283</v>
      </c>
      <c r="D17" s="114">
        <v>61</v>
      </c>
      <c r="E17" s="114">
        <v>61</v>
      </c>
      <c r="F17" s="114">
        <v>0</v>
      </c>
      <c r="G17" s="114" t="s">
        <v>285</v>
      </c>
      <c r="H17" s="114"/>
    </row>
    <row r="18" spans="1:8" ht="31.2">
      <c r="A18" s="113">
        <v>7</v>
      </c>
      <c r="B18" s="115" t="s">
        <v>291</v>
      </c>
      <c r="C18" s="113" t="s">
        <v>292</v>
      </c>
      <c r="D18" s="114">
        <v>4</v>
      </c>
      <c r="E18" s="114">
        <v>4</v>
      </c>
      <c r="F18" s="114">
        <v>0</v>
      </c>
      <c r="G18" s="114" t="s">
        <v>285</v>
      </c>
      <c r="H18" s="118"/>
    </row>
    <row r="19" spans="1:8" ht="31.2">
      <c r="A19" s="111">
        <v>8</v>
      </c>
      <c r="B19" s="119" t="s">
        <v>293</v>
      </c>
      <c r="C19" s="114" t="s">
        <v>283</v>
      </c>
      <c r="D19" s="114">
        <v>64</v>
      </c>
      <c r="E19" s="114">
        <v>64</v>
      </c>
      <c r="F19" s="114">
        <v>0</v>
      </c>
      <c r="G19" s="114" t="s">
        <v>285</v>
      </c>
      <c r="H19" s="114"/>
    </row>
    <row r="20" spans="1:8" ht="93.6">
      <c r="A20" s="111">
        <v>9</v>
      </c>
      <c r="B20" s="112" t="s">
        <v>294</v>
      </c>
      <c r="C20" s="114" t="s">
        <v>283</v>
      </c>
      <c r="D20" s="114">
        <v>55</v>
      </c>
      <c r="E20" s="114">
        <v>70</v>
      </c>
      <c r="F20" s="114">
        <v>19</v>
      </c>
      <c r="G20" s="114" t="s">
        <v>285</v>
      </c>
      <c r="H20" s="118" t="s">
        <v>295</v>
      </c>
    </row>
    <row r="21" spans="1:8" ht="31.2">
      <c r="A21" s="111">
        <v>10</v>
      </c>
      <c r="B21" s="120" t="s">
        <v>296</v>
      </c>
      <c r="C21" s="114" t="s">
        <v>283</v>
      </c>
      <c r="D21" s="114">
        <v>85</v>
      </c>
      <c r="E21" s="114">
        <v>85</v>
      </c>
      <c r="F21" s="114">
        <v>0</v>
      </c>
      <c r="G21" s="114" t="s">
        <v>285</v>
      </c>
      <c r="H21" s="114"/>
    </row>
    <row r="22" spans="1:8">
      <c r="A22" s="279" t="s">
        <v>297</v>
      </c>
      <c r="B22" s="279"/>
      <c r="C22" s="279"/>
      <c r="D22" s="279"/>
      <c r="E22" s="279"/>
      <c r="F22" s="279"/>
      <c r="G22" s="279"/>
      <c r="H22" s="279"/>
    </row>
    <row r="23" spans="1:8" ht="31.2">
      <c r="A23" s="113">
        <v>1</v>
      </c>
      <c r="B23" s="112" t="s">
        <v>284</v>
      </c>
      <c r="C23" s="113" t="s">
        <v>283</v>
      </c>
      <c r="D23" s="113">
        <v>75</v>
      </c>
      <c r="E23" s="116">
        <v>75</v>
      </c>
      <c r="F23" s="116">
        <f>E23-D23</f>
        <v>0</v>
      </c>
      <c r="G23" s="116" t="s">
        <v>285</v>
      </c>
      <c r="H23" s="121"/>
    </row>
    <row r="24" spans="1:8" ht="46.8">
      <c r="A24" s="113">
        <v>2</v>
      </c>
      <c r="B24" s="112" t="s">
        <v>298</v>
      </c>
      <c r="C24" s="113" t="s">
        <v>283</v>
      </c>
      <c r="D24" s="113">
        <v>48</v>
      </c>
      <c r="E24" s="122">
        <v>63</v>
      </c>
      <c r="F24" s="116">
        <f>E24-D24</f>
        <v>15</v>
      </c>
      <c r="G24" s="116" t="s">
        <v>285</v>
      </c>
      <c r="H24" s="8" t="s">
        <v>299</v>
      </c>
    </row>
    <row r="25" spans="1:8" ht="62.4">
      <c r="A25" s="113">
        <v>3</v>
      </c>
      <c r="B25" s="112" t="s">
        <v>300</v>
      </c>
      <c r="C25" s="113" t="s">
        <v>283</v>
      </c>
      <c r="D25" s="113">
        <v>96.5</v>
      </c>
      <c r="E25" s="116">
        <v>96.5</v>
      </c>
      <c r="F25" s="116" t="s">
        <v>285</v>
      </c>
      <c r="G25" s="116" t="s">
        <v>285</v>
      </c>
      <c r="H25" s="114"/>
    </row>
    <row r="26" spans="1:8" ht="31.2">
      <c r="A26" s="113">
        <v>4</v>
      </c>
      <c r="B26" s="112" t="s">
        <v>301</v>
      </c>
      <c r="C26" s="113" t="s">
        <v>283</v>
      </c>
      <c r="D26" s="113">
        <v>97</v>
      </c>
      <c r="E26" s="122">
        <v>98.5</v>
      </c>
      <c r="F26" s="116">
        <f>E26-D26</f>
        <v>1.5</v>
      </c>
      <c r="G26" s="116" t="s">
        <v>285</v>
      </c>
      <c r="H26" s="114" t="s">
        <v>302</v>
      </c>
    </row>
    <row r="27" spans="1:8" ht="46.8">
      <c r="A27" s="113">
        <v>5</v>
      </c>
      <c r="B27" s="112" t="s">
        <v>303</v>
      </c>
      <c r="C27" s="113" t="s">
        <v>283</v>
      </c>
      <c r="D27" s="113">
        <v>100</v>
      </c>
      <c r="E27" s="116">
        <v>100</v>
      </c>
      <c r="F27" s="116">
        <v>0</v>
      </c>
      <c r="G27" s="116">
        <v>0</v>
      </c>
      <c r="H27" s="116"/>
    </row>
    <row r="28" spans="1:8">
      <c r="A28" s="279" t="s">
        <v>304</v>
      </c>
      <c r="B28" s="279"/>
      <c r="C28" s="279"/>
      <c r="D28" s="279"/>
      <c r="E28" s="279"/>
      <c r="F28" s="279"/>
      <c r="G28" s="279"/>
      <c r="H28" s="279"/>
    </row>
    <row r="29" spans="1:8" ht="62.4">
      <c r="A29" s="113">
        <v>1</v>
      </c>
      <c r="B29" s="123" t="s">
        <v>286</v>
      </c>
      <c r="C29" s="113" t="s">
        <v>283</v>
      </c>
      <c r="D29" s="114">
        <v>1.6</v>
      </c>
      <c r="E29" s="122">
        <v>4.8</v>
      </c>
      <c r="F29" s="116">
        <f>E29-D29</f>
        <v>3.1999999999999997</v>
      </c>
      <c r="G29" s="116" t="s">
        <v>285</v>
      </c>
      <c r="H29" s="269" t="s">
        <v>305</v>
      </c>
    </row>
    <row r="30" spans="1:8" ht="46.8">
      <c r="A30" s="113">
        <v>2</v>
      </c>
      <c r="B30" s="115" t="s">
        <v>306</v>
      </c>
      <c r="C30" s="113" t="s">
        <v>283</v>
      </c>
      <c r="D30" s="114">
        <v>53</v>
      </c>
      <c r="E30" s="122">
        <v>62</v>
      </c>
      <c r="F30" s="116">
        <f>E30-D30</f>
        <v>9</v>
      </c>
      <c r="G30" s="116" t="s">
        <v>285</v>
      </c>
      <c r="H30" s="270"/>
    </row>
    <row r="31" spans="1:8" ht="46.8">
      <c r="A31" s="113">
        <v>3</v>
      </c>
      <c r="B31" s="115" t="s">
        <v>287</v>
      </c>
      <c r="C31" s="113" t="s">
        <v>283</v>
      </c>
      <c r="D31" s="113">
        <v>65.5</v>
      </c>
      <c r="E31" s="116">
        <v>65.5</v>
      </c>
      <c r="F31" s="116">
        <v>0</v>
      </c>
      <c r="G31" s="116" t="s">
        <v>285</v>
      </c>
      <c r="H31" s="116"/>
    </row>
    <row r="32" spans="1:8" ht="46.8">
      <c r="A32" s="113">
        <v>4</v>
      </c>
      <c r="B32" s="115" t="s">
        <v>307</v>
      </c>
      <c r="C32" s="113" t="s">
        <v>283</v>
      </c>
      <c r="D32" s="113">
        <v>71</v>
      </c>
      <c r="E32" s="116">
        <v>71</v>
      </c>
      <c r="F32" s="116">
        <v>0</v>
      </c>
      <c r="G32" s="116" t="s">
        <v>285</v>
      </c>
      <c r="H32" s="116"/>
    </row>
    <row r="33" spans="1:8" ht="62.4">
      <c r="A33" s="113">
        <v>5</v>
      </c>
      <c r="B33" s="115" t="s">
        <v>308</v>
      </c>
      <c r="C33" s="113" t="s">
        <v>283</v>
      </c>
      <c r="D33" s="113">
        <v>86</v>
      </c>
      <c r="E33" s="122">
        <v>95</v>
      </c>
      <c r="F33" s="116">
        <f>E33-D33</f>
        <v>9</v>
      </c>
      <c r="G33" s="116" t="s">
        <v>285</v>
      </c>
      <c r="H33" s="114" t="s">
        <v>309</v>
      </c>
    </row>
    <row r="34" spans="1:8" ht="62.4">
      <c r="A34" s="113">
        <v>6</v>
      </c>
      <c r="B34" s="124" t="s">
        <v>310</v>
      </c>
      <c r="C34" s="114" t="s">
        <v>283</v>
      </c>
      <c r="D34" s="114">
        <v>100</v>
      </c>
      <c r="E34" s="116">
        <v>100</v>
      </c>
      <c r="F34" s="116">
        <v>0</v>
      </c>
      <c r="G34" s="116" t="s">
        <v>285</v>
      </c>
      <c r="H34" s="116"/>
    </row>
    <row r="35" spans="1:8" ht="31.2">
      <c r="A35" s="113">
        <v>7</v>
      </c>
      <c r="B35" s="117" t="s">
        <v>311</v>
      </c>
      <c r="C35" s="113" t="s">
        <v>283</v>
      </c>
      <c r="D35" s="113">
        <v>100</v>
      </c>
      <c r="E35" s="116">
        <v>100</v>
      </c>
      <c r="F35" s="116">
        <v>0</v>
      </c>
      <c r="G35" s="116" t="s">
        <v>285</v>
      </c>
      <c r="H35" s="116"/>
    </row>
    <row r="36" spans="1:8" ht="46.8">
      <c r="A36" s="113">
        <v>8</v>
      </c>
      <c r="B36" s="117" t="s">
        <v>312</v>
      </c>
      <c r="C36" s="113" t="s">
        <v>283</v>
      </c>
      <c r="D36" s="113">
        <v>25.5</v>
      </c>
      <c r="E36" s="116">
        <v>25.5</v>
      </c>
      <c r="F36" s="116">
        <v>0</v>
      </c>
      <c r="G36" s="116" t="s">
        <v>285</v>
      </c>
      <c r="H36" s="116"/>
    </row>
    <row r="37" spans="1:8" ht="46.8">
      <c r="A37" s="113">
        <v>9</v>
      </c>
      <c r="B37" s="117" t="s">
        <v>288</v>
      </c>
      <c r="C37" s="113" t="s">
        <v>283</v>
      </c>
      <c r="D37" s="113">
        <v>100</v>
      </c>
      <c r="E37" s="116">
        <v>100</v>
      </c>
      <c r="F37" s="116">
        <v>0</v>
      </c>
      <c r="G37" s="116" t="s">
        <v>285</v>
      </c>
      <c r="H37" s="116"/>
    </row>
    <row r="38" spans="1:8" ht="46.8">
      <c r="A38" s="113">
        <v>10</v>
      </c>
      <c r="B38" s="117" t="s">
        <v>313</v>
      </c>
      <c r="C38" s="113" t="s">
        <v>283</v>
      </c>
      <c r="D38" s="113">
        <v>51</v>
      </c>
      <c r="E38" s="116">
        <v>51</v>
      </c>
      <c r="F38" s="116">
        <v>0</v>
      </c>
      <c r="G38" s="116" t="s">
        <v>285</v>
      </c>
      <c r="H38" s="116"/>
    </row>
    <row r="39" spans="1:8">
      <c r="A39" s="273" t="s">
        <v>314</v>
      </c>
      <c r="B39" s="273"/>
      <c r="C39" s="273"/>
      <c r="D39" s="273"/>
      <c r="E39" s="273"/>
      <c r="F39" s="273"/>
      <c r="G39" s="273"/>
      <c r="H39" s="273"/>
    </row>
    <row r="40" spans="1:8" ht="46.8">
      <c r="A40" s="125" t="s">
        <v>315</v>
      </c>
      <c r="B40" s="126" t="s">
        <v>287</v>
      </c>
      <c r="C40" s="113" t="s">
        <v>283</v>
      </c>
      <c r="D40" s="113">
        <v>65.5</v>
      </c>
      <c r="E40" s="113">
        <v>65.5</v>
      </c>
      <c r="F40" s="113">
        <v>0</v>
      </c>
      <c r="G40" s="113" t="s">
        <v>285</v>
      </c>
      <c r="H40" s="113"/>
    </row>
    <row r="41" spans="1:8" ht="46.8">
      <c r="A41" s="125" t="s">
        <v>316</v>
      </c>
      <c r="B41" s="126" t="s">
        <v>317</v>
      </c>
      <c r="C41" s="113" t="s">
        <v>283</v>
      </c>
      <c r="D41" s="113">
        <v>71</v>
      </c>
      <c r="E41" s="113">
        <v>71</v>
      </c>
      <c r="F41" s="113">
        <v>0</v>
      </c>
      <c r="G41" s="113" t="s">
        <v>285</v>
      </c>
      <c r="H41" s="113"/>
    </row>
    <row r="42" spans="1:8" ht="62.4">
      <c r="A42" s="125" t="s">
        <v>318</v>
      </c>
      <c r="B42" s="126" t="s">
        <v>308</v>
      </c>
      <c r="C42" s="113" t="s">
        <v>283</v>
      </c>
      <c r="D42" s="113">
        <v>83</v>
      </c>
      <c r="E42" s="121">
        <v>95</v>
      </c>
      <c r="F42" s="113">
        <f>E42-D42</f>
        <v>12</v>
      </c>
      <c r="G42" s="113" t="s">
        <v>285</v>
      </c>
      <c r="H42" s="114" t="s">
        <v>309</v>
      </c>
    </row>
    <row r="43" spans="1:8">
      <c r="A43" s="268" t="s">
        <v>319</v>
      </c>
      <c r="B43" s="268"/>
      <c r="C43" s="268"/>
      <c r="D43" s="268"/>
      <c r="E43" s="268"/>
      <c r="F43" s="268"/>
      <c r="G43" s="268"/>
      <c r="H43" s="268"/>
    </row>
    <row r="44" spans="1:8" ht="62.4">
      <c r="A44" s="125" t="s">
        <v>315</v>
      </c>
      <c r="B44" s="123" t="s">
        <v>286</v>
      </c>
      <c r="C44" s="113" t="s">
        <v>283</v>
      </c>
      <c r="D44" s="114">
        <v>1.6</v>
      </c>
      <c r="E44" s="127">
        <v>4.8</v>
      </c>
      <c r="F44" s="114">
        <f>E44-D44</f>
        <v>3.1999999999999997</v>
      </c>
      <c r="G44" s="114" t="s">
        <v>285</v>
      </c>
      <c r="H44" s="269" t="s">
        <v>305</v>
      </c>
    </row>
    <row r="45" spans="1:8" ht="46.8">
      <c r="A45" s="125" t="s">
        <v>316</v>
      </c>
      <c r="B45" s="115" t="s">
        <v>306</v>
      </c>
      <c r="C45" s="113" t="s">
        <v>283</v>
      </c>
      <c r="D45" s="114">
        <v>53</v>
      </c>
      <c r="E45" s="121">
        <v>62</v>
      </c>
      <c r="F45" s="114">
        <f>E45-D45</f>
        <v>9</v>
      </c>
      <c r="G45" s="114" t="s">
        <v>285</v>
      </c>
      <c r="H45" s="270"/>
    </row>
    <row r="46" spans="1:8">
      <c r="A46" s="271" t="s">
        <v>320</v>
      </c>
      <c r="B46" s="271"/>
      <c r="C46" s="271"/>
      <c r="D46" s="271"/>
      <c r="E46" s="271"/>
      <c r="F46" s="271"/>
      <c r="G46" s="271"/>
      <c r="H46" s="271"/>
    </row>
    <row r="47" spans="1:8" ht="46.8">
      <c r="A47" s="118">
        <v>1</v>
      </c>
      <c r="B47" s="128" t="s">
        <v>321</v>
      </c>
      <c r="C47" s="129" t="s">
        <v>283</v>
      </c>
      <c r="D47" s="129">
        <v>73.5</v>
      </c>
      <c r="E47" s="104">
        <v>73.5</v>
      </c>
      <c r="F47" s="129">
        <v>0</v>
      </c>
      <c r="G47" s="129" t="s">
        <v>285</v>
      </c>
      <c r="H47" s="129"/>
    </row>
    <row r="48" spans="1:8" ht="78">
      <c r="A48" s="118">
        <v>2</v>
      </c>
      <c r="B48" s="130" t="s">
        <v>322</v>
      </c>
      <c r="C48" s="129" t="s">
        <v>283</v>
      </c>
      <c r="D48" s="129">
        <v>65.5</v>
      </c>
      <c r="E48" s="104">
        <v>65.5</v>
      </c>
      <c r="F48" s="129">
        <v>0</v>
      </c>
      <c r="G48" s="129" t="s">
        <v>285</v>
      </c>
      <c r="H48" s="129"/>
    </row>
    <row r="49" spans="1:9" ht="62.4">
      <c r="A49" s="118">
        <v>3</v>
      </c>
      <c r="B49" s="128" t="s">
        <v>323</v>
      </c>
      <c r="C49" s="129" t="s">
        <v>283</v>
      </c>
      <c r="D49" s="129">
        <v>97.5</v>
      </c>
      <c r="E49" s="131">
        <v>97.5</v>
      </c>
      <c r="F49" s="129">
        <v>0</v>
      </c>
      <c r="G49" s="129" t="s">
        <v>285</v>
      </c>
      <c r="H49" s="129"/>
    </row>
    <row r="50" spans="1:9" ht="109.2">
      <c r="A50" s="132">
        <v>4</v>
      </c>
      <c r="B50" s="130" t="s">
        <v>324</v>
      </c>
      <c r="C50" s="133" t="s">
        <v>283</v>
      </c>
      <c r="D50" s="133">
        <v>81</v>
      </c>
      <c r="E50" s="8">
        <v>81</v>
      </c>
      <c r="F50" s="133">
        <v>0</v>
      </c>
      <c r="G50" s="133" t="s">
        <v>285</v>
      </c>
      <c r="H50" s="129"/>
    </row>
    <row r="51" spans="1:9" ht="46.8">
      <c r="A51" s="132">
        <v>5</v>
      </c>
      <c r="B51" s="130" t="s">
        <v>325</v>
      </c>
      <c r="C51" s="133" t="s">
        <v>283</v>
      </c>
      <c r="D51" s="133">
        <v>54.5</v>
      </c>
      <c r="E51" s="8">
        <v>54.5</v>
      </c>
      <c r="F51" s="133">
        <v>0</v>
      </c>
      <c r="G51" s="133" t="s">
        <v>285</v>
      </c>
      <c r="H51" s="129"/>
    </row>
    <row r="52" spans="1:9" ht="51.75" customHeight="1">
      <c r="A52" s="132">
        <v>6</v>
      </c>
      <c r="B52" s="130" t="s">
        <v>326</v>
      </c>
      <c r="C52" s="133" t="s">
        <v>327</v>
      </c>
      <c r="D52" s="133">
        <v>2505</v>
      </c>
      <c r="E52" s="8">
        <v>2505</v>
      </c>
      <c r="F52" s="133">
        <v>0</v>
      </c>
      <c r="G52" s="133">
        <v>0</v>
      </c>
      <c r="H52" s="118"/>
    </row>
    <row r="53" spans="1:9" ht="92.4" customHeight="1">
      <c r="A53" s="132">
        <v>7</v>
      </c>
      <c r="B53" s="112" t="s">
        <v>294</v>
      </c>
      <c r="C53" s="133" t="s">
        <v>327</v>
      </c>
      <c r="D53" s="133">
        <v>55</v>
      </c>
      <c r="E53" s="122">
        <v>70</v>
      </c>
      <c r="F53" s="133">
        <v>19</v>
      </c>
      <c r="G53" s="133" t="s">
        <v>285</v>
      </c>
      <c r="H53" s="118" t="s">
        <v>295</v>
      </c>
    </row>
    <row r="54" spans="1:9">
      <c r="A54" s="272" t="s">
        <v>328</v>
      </c>
      <c r="B54" s="272"/>
      <c r="C54" s="272"/>
      <c r="D54" s="272"/>
      <c r="E54" s="272"/>
      <c r="F54" s="272"/>
      <c r="G54" s="272"/>
      <c r="H54" s="272"/>
    </row>
    <row r="55" spans="1:9" ht="62.4">
      <c r="A55" s="132">
        <v>1</v>
      </c>
      <c r="B55" s="130" t="s">
        <v>329</v>
      </c>
      <c r="C55" s="133" t="s">
        <v>283</v>
      </c>
      <c r="D55" s="133">
        <v>10.5</v>
      </c>
      <c r="E55" s="133">
        <v>10.5</v>
      </c>
      <c r="F55" s="133">
        <v>0</v>
      </c>
      <c r="G55" s="133" t="s">
        <v>285</v>
      </c>
      <c r="H55" s="133"/>
    </row>
    <row r="56" spans="1:9" ht="125.25" customHeight="1">
      <c r="A56" s="132">
        <v>2</v>
      </c>
      <c r="B56" s="134" t="s">
        <v>330</v>
      </c>
      <c r="C56" s="133" t="s">
        <v>283</v>
      </c>
      <c r="D56" s="133">
        <v>71</v>
      </c>
      <c r="E56" s="133">
        <v>71</v>
      </c>
      <c r="F56" s="133">
        <v>0</v>
      </c>
      <c r="G56" s="133" t="s">
        <v>285</v>
      </c>
      <c r="H56" s="129"/>
    </row>
    <row r="57" spans="1:9" ht="78">
      <c r="A57" s="132">
        <v>3</v>
      </c>
      <c r="B57" s="130" t="s">
        <v>331</v>
      </c>
      <c r="C57" s="133" t="s">
        <v>283</v>
      </c>
      <c r="D57" s="133">
        <v>100</v>
      </c>
      <c r="E57" s="133">
        <v>100</v>
      </c>
      <c r="F57" s="133">
        <v>0</v>
      </c>
      <c r="G57" s="133" t="s">
        <v>285</v>
      </c>
      <c r="H57" s="133"/>
    </row>
    <row r="58" spans="1:9" ht="124.8">
      <c r="A58" s="132">
        <v>4</v>
      </c>
      <c r="B58" s="130" t="s">
        <v>332</v>
      </c>
      <c r="C58" s="133" t="s">
        <v>283</v>
      </c>
      <c r="D58" s="133">
        <v>100</v>
      </c>
      <c r="E58" s="133">
        <v>100</v>
      </c>
      <c r="F58" s="133">
        <v>0</v>
      </c>
      <c r="G58" s="133" t="s">
        <v>285</v>
      </c>
      <c r="H58" s="133"/>
    </row>
    <row r="59" spans="1:9" ht="65.25" customHeight="1">
      <c r="A59" s="132">
        <v>5</v>
      </c>
      <c r="B59" s="130" t="s">
        <v>333</v>
      </c>
      <c r="C59" s="133" t="s">
        <v>283</v>
      </c>
      <c r="D59" s="133">
        <v>51</v>
      </c>
      <c r="E59" s="135">
        <v>75</v>
      </c>
      <c r="F59" s="133">
        <v>25</v>
      </c>
      <c r="G59" s="133" t="s">
        <v>285</v>
      </c>
      <c r="H59" s="129" t="s">
        <v>334</v>
      </c>
    </row>
    <row r="60" spans="1:9" ht="63.75" customHeight="1">
      <c r="A60" s="132">
        <v>6</v>
      </c>
      <c r="B60" s="130" t="s">
        <v>335</v>
      </c>
      <c r="C60" s="133" t="s">
        <v>327</v>
      </c>
      <c r="D60" s="133">
        <v>185</v>
      </c>
      <c r="E60" s="133">
        <v>185</v>
      </c>
      <c r="F60" s="133">
        <v>0</v>
      </c>
      <c r="G60" s="133">
        <v>0</v>
      </c>
      <c r="H60" s="136"/>
    </row>
    <row r="61" spans="1:9">
      <c r="A61" s="272" t="s">
        <v>336</v>
      </c>
      <c r="B61" s="272"/>
      <c r="C61" s="272"/>
      <c r="D61" s="272"/>
      <c r="E61" s="272"/>
      <c r="F61" s="272"/>
      <c r="G61" s="272"/>
      <c r="H61" s="272"/>
    </row>
    <row r="62" spans="1:9" ht="95.25" customHeight="1">
      <c r="A62" s="137">
        <v>1</v>
      </c>
      <c r="B62" s="138" t="s">
        <v>337</v>
      </c>
      <c r="C62" s="133" t="s">
        <v>283</v>
      </c>
      <c r="D62" s="133">
        <v>8.1999999999999993</v>
      </c>
      <c r="E62" s="133">
        <v>8.1999999999999993</v>
      </c>
      <c r="F62" s="132">
        <v>0</v>
      </c>
      <c r="G62" s="132" t="s">
        <v>285</v>
      </c>
      <c r="H62" s="118"/>
      <c r="I62" s="110"/>
    </row>
    <row r="63" spans="1:9">
      <c r="A63" s="272" t="s">
        <v>338</v>
      </c>
      <c r="B63" s="272"/>
      <c r="C63" s="272"/>
      <c r="D63" s="272"/>
      <c r="E63" s="272"/>
      <c r="F63" s="272"/>
      <c r="G63" s="272"/>
      <c r="H63" s="272"/>
    </row>
    <row r="64" spans="1:9" ht="31.2">
      <c r="A64" s="132">
        <v>1</v>
      </c>
      <c r="B64" s="139" t="s">
        <v>339</v>
      </c>
      <c r="C64" s="132" t="s">
        <v>340</v>
      </c>
      <c r="D64" s="132">
        <v>4</v>
      </c>
      <c r="E64" s="135">
        <v>4</v>
      </c>
      <c r="F64" s="132">
        <v>0</v>
      </c>
      <c r="G64" s="132">
        <v>100</v>
      </c>
      <c r="H64" s="118" t="s">
        <v>341</v>
      </c>
    </row>
    <row r="65" spans="1:8" ht="31.2">
      <c r="A65" s="132">
        <v>2</v>
      </c>
      <c r="B65" s="139" t="s">
        <v>342</v>
      </c>
      <c r="C65" s="132" t="s">
        <v>283</v>
      </c>
      <c r="D65" s="132">
        <v>50.5</v>
      </c>
      <c r="E65" s="132">
        <v>50.5</v>
      </c>
      <c r="F65" s="132">
        <v>0</v>
      </c>
      <c r="G65" s="132" t="s">
        <v>285</v>
      </c>
      <c r="H65" s="132"/>
    </row>
    <row r="66" spans="1:8">
      <c r="A66" s="266" t="s">
        <v>343</v>
      </c>
      <c r="B66" s="266"/>
      <c r="C66" s="266"/>
      <c r="D66" s="266"/>
      <c r="E66" s="266"/>
      <c r="F66" s="266"/>
      <c r="G66" s="266"/>
      <c r="H66" s="266"/>
    </row>
    <row r="67" spans="1:8" ht="46.8">
      <c r="A67" s="140">
        <v>1</v>
      </c>
      <c r="B67" s="141" t="s">
        <v>344</v>
      </c>
      <c r="C67" s="140" t="s">
        <v>283</v>
      </c>
      <c r="D67" s="116">
        <v>42</v>
      </c>
      <c r="E67" s="116">
        <v>42</v>
      </c>
      <c r="F67" s="116">
        <v>0</v>
      </c>
      <c r="G67" s="116" t="s">
        <v>285</v>
      </c>
      <c r="H67" s="116"/>
    </row>
    <row r="68" spans="1:8" ht="31.2">
      <c r="A68" s="140">
        <v>2</v>
      </c>
      <c r="B68" s="141" t="s">
        <v>293</v>
      </c>
      <c r="C68" s="140" t="s">
        <v>283</v>
      </c>
      <c r="D68" s="116">
        <v>61</v>
      </c>
      <c r="E68" s="116">
        <v>61</v>
      </c>
      <c r="F68" s="116">
        <v>0</v>
      </c>
      <c r="G68" s="116" t="s">
        <v>285</v>
      </c>
      <c r="H68" s="116"/>
    </row>
    <row r="69" spans="1:8" ht="46.8">
      <c r="A69" s="140">
        <v>3</v>
      </c>
      <c r="B69" s="141" t="s">
        <v>345</v>
      </c>
      <c r="C69" s="140" t="s">
        <v>283</v>
      </c>
      <c r="D69" s="116">
        <v>100</v>
      </c>
      <c r="E69" s="116">
        <v>100</v>
      </c>
      <c r="F69" s="116">
        <v>0</v>
      </c>
      <c r="G69" s="116" t="s">
        <v>285</v>
      </c>
      <c r="H69" s="116"/>
    </row>
    <row r="70" spans="1:8">
      <c r="A70" s="267" t="s">
        <v>14</v>
      </c>
      <c r="B70" s="267"/>
      <c r="C70" s="267"/>
      <c r="D70" s="267"/>
      <c r="E70" s="267"/>
      <c r="F70" s="267"/>
      <c r="G70" s="267"/>
      <c r="H70" s="267"/>
    </row>
    <row r="71" spans="1:8" ht="62.4">
      <c r="A71" s="140">
        <v>1</v>
      </c>
      <c r="B71" s="112" t="s">
        <v>364</v>
      </c>
      <c r="C71" s="140" t="s">
        <v>283</v>
      </c>
      <c r="D71" s="140">
        <v>86.5</v>
      </c>
      <c r="E71" s="116">
        <v>86.5</v>
      </c>
      <c r="F71" s="116">
        <v>0</v>
      </c>
      <c r="G71" s="116" t="s">
        <v>285</v>
      </c>
      <c r="H71" s="116"/>
    </row>
    <row r="72" spans="1:8" ht="78">
      <c r="A72" s="140">
        <v>2</v>
      </c>
      <c r="B72" s="142" t="s">
        <v>346</v>
      </c>
      <c r="C72" s="140" t="s">
        <v>283</v>
      </c>
      <c r="D72" s="140">
        <v>100</v>
      </c>
      <c r="E72" s="116">
        <v>98</v>
      </c>
      <c r="F72" s="116">
        <f>E72-D72</f>
        <v>-2</v>
      </c>
      <c r="G72" s="116" t="s">
        <v>285</v>
      </c>
      <c r="H72" s="114" t="s">
        <v>361</v>
      </c>
    </row>
    <row r="73" spans="1:8">
      <c r="A73" s="143" t="s">
        <v>347</v>
      </c>
      <c r="B73" s="142"/>
      <c r="C73" s="140"/>
      <c r="D73" s="140"/>
      <c r="E73" s="116"/>
      <c r="F73" s="116"/>
      <c r="G73" s="116"/>
      <c r="H73" s="114"/>
    </row>
    <row r="74" spans="1:8" ht="78">
      <c r="A74" s="144">
        <v>1</v>
      </c>
      <c r="B74" s="112" t="s">
        <v>348</v>
      </c>
      <c r="C74" s="113" t="s">
        <v>349</v>
      </c>
      <c r="D74" s="145">
        <v>1</v>
      </c>
      <c r="E74" s="116">
        <v>1</v>
      </c>
      <c r="F74" s="116">
        <v>0</v>
      </c>
      <c r="G74" s="116">
        <v>0</v>
      </c>
      <c r="H74" s="114"/>
    </row>
    <row r="75" spans="1:8" ht="31.2">
      <c r="A75" s="144">
        <v>2</v>
      </c>
      <c r="B75" s="112" t="s">
        <v>350</v>
      </c>
      <c r="C75" s="113" t="s">
        <v>283</v>
      </c>
      <c r="D75" s="145">
        <v>85</v>
      </c>
      <c r="E75" s="116">
        <v>85</v>
      </c>
      <c r="F75" s="116">
        <v>0</v>
      </c>
      <c r="G75" s="116">
        <v>0</v>
      </c>
      <c r="H75" s="114"/>
    </row>
    <row r="76" spans="1:8" ht="62.4">
      <c r="A76" s="144">
        <v>3</v>
      </c>
      <c r="B76" s="112" t="s">
        <v>351</v>
      </c>
      <c r="C76" s="113" t="s">
        <v>349</v>
      </c>
      <c r="D76" s="145">
        <v>1</v>
      </c>
      <c r="E76" s="116">
        <v>0</v>
      </c>
      <c r="F76" s="116">
        <v>0</v>
      </c>
      <c r="G76" s="116">
        <v>0</v>
      </c>
      <c r="H76" s="114" t="s">
        <v>362</v>
      </c>
    </row>
    <row r="77" spans="1:8" ht="78">
      <c r="A77" s="146">
        <v>4</v>
      </c>
      <c r="B77" s="112" t="s">
        <v>352</v>
      </c>
      <c r="C77" s="113" t="s">
        <v>349</v>
      </c>
      <c r="D77" s="145">
        <v>0</v>
      </c>
      <c r="E77" s="116">
        <v>0</v>
      </c>
      <c r="F77" s="116">
        <v>0</v>
      </c>
      <c r="G77" s="116">
        <v>0</v>
      </c>
      <c r="H77" s="114"/>
    </row>
    <row r="78" spans="1:8" ht="31.2">
      <c r="A78" s="144">
        <v>5</v>
      </c>
      <c r="B78" s="147" t="s">
        <v>353</v>
      </c>
      <c r="C78" s="116" t="s">
        <v>292</v>
      </c>
      <c r="D78" s="8">
        <v>0</v>
      </c>
      <c r="E78" s="116">
        <v>0</v>
      </c>
      <c r="F78" s="116">
        <v>0</v>
      </c>
      <c r="G78" s="116">
        <v>0</v>
      </c>
      <c r="H78" s="114"/>
    </row>
    <row r="79" spans="1:8">
      <c r="A79" s="148"/>
      <c r="B79" s="149"/>
      <c r="C79" s="148"/>
    </row>
    <row r="80" spans="1:8">
      <c r="A80" s="148"/>
      <c r="B80" s="149"/>
      <c r="C80" s="148"/>
    </row>
    <row r="81" spans="2:4">
      <c r="D81" s="150"/>
    </row>
    <row r="82" spans="2:4" ht="31.2">
      <c r="B82" s="151" t="s">
        <v>354</v>
      </c>
      <c r="C82" s="152"/>
      <c r="D82" s="150" t="s">
        <v>355</v>
      </c>
    </row>
    <row r="83" spans="2:4">
      <c r="B83" s="150"/>
      <c r="C83" s="150"/>
    </row>
    <row r="84" spans="2:4">
      <c r="B84" s="150"/>
      <c r="C84" s="150"/>
    </row>
    <row r="85" spans="2:4" ht="31.2">
      <c r="B85" s="153" t="s">
        <v>356</v>
      </c>
      <c r="C85" s="152"/>
      <c r="D85" s="150" t="s">
        <v>357</v>
      </c>
    </row>
    <row r="86" spans="2:4">
      <c r="B86" s="150"/>
      <c r="C86" s="150"/>
    </row>
    <row r="87" spans="2:4">
      <c r="B87" s="150"/>
      <c r="C87" s="150"/>
    </row>
    <row r="88" spans="2:4">
      <c r="B88" s="150" t="s">
        <v>363</v>
      </c>
    </row>
  </sheetData>
  <mergeCells count="24">
    <mergeCell ref="A39:H39"/>
    <mergeCell ref="A3:H3"/>
    <mergeCell ref="A4:H4"/>
    <mergeCell ref="A5:H5"/>
    <mergeCell ref="A6:H6"/>
    <mergeCell ref="A8:A9"/>
    <mergeCell ref="B8:B9"/>
    <mergeCell ref="C8:C9"/>
    <mergeCell ref="D8:D9"/>
    <mergeCell ref="E8:E9"/>
    <mergeCell ref="F8:G8"/>
    <mergeCell ref="H8:H9"/>
    <mergeCell ref="A11:H11"/>
    <mergeCell ref="A22:H22"/>
    <mergeCell ref="A28:H28"/>
    <mergeCell ref="H29:H30"/>
    <mergeCell ref="A66:H66"/>
    <mergeCell ref="A70:H70"/>
    <mergeCell ref="A43:H43"/>
    <mergeCell ref="H44:H45"/>
    <mergeCell ref="A46:H46"/>
    <mergeCell ref="A54:H54"/>
    <mergeCell ref="A61:H61"/>
    <mergeCell ref="A63:H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ТАБ.2</vt:lpstr>
      <vt:lpstr>ТАБ.1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2023-03-09T01:41:38Z</dcterms:modified>
</cp:coreProperties>
</file>