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2E51214-6AF4-4344-AA92-BF9FA2C6FB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ТАБ.2" sheetId="7" r:id="rId1"/>
    <sheet name="Лист1" sheetId="8" r:id="rId2"/>
  </sheets>
  <calcPr calcId="181029"/>
</workbook>
</file>

<file path=xl/calcChain.xml><?xml version="1.0" encoding="utf-8"?>
<calcChain xmlns="http://schemas.openxmlformats.org/spreadsheetml/2006/main">
  <c r="F21" i="8" l="1"/>
  <c r="F17" i="8"/>
  <c r="F14" i="8"/>
  <c r="F13" i="8"/>
  <c r="F12" i="8"/>
  <c r="F49" i="7" l="1"/>
  <c r="F258" i="7"/>
  <c r="F288" i="7"/>
  <c r="F279" i="7"/>
  <c r="F278" i="7" s="1"/>
  <c r="F219" i="7"/>
  <c r="F225" i="7"/>
  <c r="F167" i="7"/>
  <c r="F169" i="7"/>
  <c r="F89" i="7"/>
  <c r="F90" i="7"/>
  <c r="F121" i="7"/>
  <c r="F120" i="7"/>
  <c r="F96" i="7"/>
  <c r="F88" i="7" l="1"/>
  <c r="F51" i="7"/>
  <c r="E258" i="7"/>
  <c r="E279" i="7"/>
  <c r="E278" i="7" s="1"/>
  <c r="E288" i="7"/>
  <c r="E287" i="7" s="1"/>
  <c r="F143" i="7"/>
  <c r="E143" i="7"/>
  <c r="F94" i="7"/>
  <c r="F287" i="7"/>
  <c r="F293" i="7"/>
  <c r="F257" i="7" l="1"/>
  <c r="F205" i="7"/>
  <c r="F204" i="7"/>
  <c r="E204" i="7"/>
  <c r="F228" i="7"/>
  <c r="E228" i="7"/>
  <c r="F233" i="7"/>
  <c r="E233" i="7"/>
  <c r="F150" i="7"/>
  <c r="F76" i="7"/>
  <c r="E76" i="7"/>
  <c r="F81" i="7"/>
  <c r="E81" i="7"/>
  <c r="F29" i="7"/>
  <c r="E29" i="7"/>
  <c r="E253" i="7"/>
  <c r="E257" i="7"/>
  <c r="E293" i="7"/>
  <c r="F229" i="7"/>
  <c r="E229" i="7"/>
  <c r="F216" i="7"/>
  <c r="F217" i="7"/>
  <c r="E217" i="7"/>
  <c r="E216" i="7"/>
  <c r="F207" i="7"/>
  <c r="F208" i="7"/>
  <c r="E208" i="7"/>
  <c r="E207" i="7"/>
  <c r="E141" i="7"/>
  <c r="E150" i="7"/>
  <c r="F71" i="7" l="1"/>
  <c r="F72" i="7"/>
  <c r="E72" i="7"/>
  <c r="F116" i="7"/>
  <c r="F75" i="7" s="1"/>
  <c r="E116" i="7"/>
  <c r="E75" i="7" s="1"/>
  <c r="E100" i="7"/>
  <c r="F135" i="7"/>
  <c r="F31" i="7" s="1"/>
  <c r="E135" i="7"/>
  <c r="E31" i="7" s="1"/>
  <c r="F138" i="7"/>
  <c r="E138" i="7"/>
  <c r="F141" i="7"/>
  <c r="F142" i="7"/>
  <c r="E142" i="7"/>
  <c r="E84" i="7"/>
  <c r="E86" i="7"/>
  <c r="F92" i="7"/>
  <c r="E92" i="7"/>
  <c r="E94" i="7"/>
  <c r="F100" i="7"/>
  <c r="F103" i="7"/>
  <c r="F104" i="7"/>
  <c r="E104" i="7"/>
  <c r="E103" i="7"/>
  <c r="F109" i="7"/>
  <c r="F110" i="7"/>
  <c r="E110" i="7"/>
  <c r="E109" i="7"/>
  <c r="F115" i="7"/>
  <c r="F117" i="7"/>
  <c r="F74" i="7" s="1"/>
  <c r="F69" i="7" s="1"/>
  <c r="E117" i="7"/>
  <c r="E74" i="7" s="1"/>
  <c r="E115" i="7"/>
  <c r="E128" i="7"/>
  <c r="F128" i="7"/>
  <c r="E114" i="7" l="1"/>
  <c r="F114" i="7"/>
  <c r="F39" i="7"/>
  <c r="F40" i="7"/>
  <c r="F41" i="7"/>
  <c r="F42" i="7"/>
  <c r="E42" i="7"/>
  <c r="E41" i="7"/>
  <c r="E40" i="7"/>
  <c r="E35" i="7" s="1"/>
  <c r="E39" i="7"/>
  <c r="E71" i="7" l="1"/>
  <c r="F84" i="7" l="1"/>
  <c r="F86" i="7"/>
  <c r="E17" i="7" l="1"/>
  <c r="E12" i="7" s="1"/>
  <c r="F17" i="7"/>
  <c r="F12" i="7" s="1"/>
  <c r="F263" i="7" l="1"/>
  <c r="E263" i="7"/>
  <c r="F261" i="7"/>
  <c r="F260" i="7" s="1"/>
  <c r="E261" i="7"/>
  <c r="E260" i="7" s="1"/>
  <c r="F179" i="7" l="1"/>
  <c r="F180" i="7"/>
  <c r="F181" i="7"/>
  <c r="F255" i="7"/>
  <c r="E255" i="7"/>
  <c r="E252" i="7" s="1"/>
  <c r="F254" i="7" l="1"/>
  <c r="F252" i="7"/>
  <c r="F251" i="7" s="1"/>
  <c r="E251" i="7"/>
  <c r="E254" i="7"/>
  <c r="F70" i="7"/>
  <c r="F190" i="7" l="1"/>
  <c r="E190" i="7"/>
  <c r="F186" i="7"/>
  <c r="E186" i="7"/>
  <c r="F177" i="7"/>
  <c r="E181" i="7"/>
  <c r="E180" i="7"/>
  <c r="E176" i="7" s="1"/>
  <c r="E179" i="7"/>
  <c r="E159" i="7" l="1"/>
  <c r="E177" i="7"/>
  <c r="E161" i="7"/>
  <c r="E157" i="7" s="1"/>
  <c r="E178" i="7"/>
  <c r="E175" i="7"/>
  <c r="F178" i="7"/>
  <c r="F175" i="7"/>
  <c r="F176" i="7"/>
  <c r="E174" i="7" l="1"/>
  <c r="F174" i="7"/>
  <c r="F139" i="7" l="1"/>
  <c r="F137" i="7" s="1"/>
  <c r="E139" i="7"/>
  <c r="E137" i="7" l="1"/>
  <c r="F159" i="7"/>
  <c r="F160" i="7"/>
  <c r="F156" i="7" s="1"/>
  <c r="F161" i="7"/>
  <c r="F157" i="7" s="1"/>
  <c r="E87" i="7" l="1"/>
  <c r="E95" i="7"/>
  <c r="F95" i="7"/>
  <c r="F87" i="7"/>
  <c r="E160" i="7" l="1"/>
  <c r="E156" i="7" s="1"/>
  <c r="F163" i="7"/>
  <c r="F155" i="7" s="1"/>
  <c r="E163" i="7"/>
  <c r="E155" i="7" s="1"/>
  <c r="E162" i="7" l="1"/>
  <c r="E166" i="7"/>
  <c r="E170" i="7"/>
  <c r="F162" i="7"/>
  <c r="E140" i="7"/>
  <c r="F85" i="7"/>
  <c r="E85" i="7"/>
  <c r="F93" i="7"/>
  <c r="E93" i="7"/>
  <c r="E70" i="7" l="1"/>
  <c r="F15" i="7"/>
  <c r="F10" i="7" s="1"/>
  <c r="E91" i="7"/>
  <c r="F248" i="7" l="1"/>
  <c r="E248" i="7"/>
  <c r="F245" i="7"/>
  <c r="E245" i="7"/>
  <c r="F244" i="7"/>
  <c r="E244" i="7"/>
  <c r="F243" i="7"/>
  <c r="E243" i="7"/>
  <c r="F241" i="7"/>
  <c r="E241" i="7"/>
  <c r="E238" i="7" s="1"/>
  <c r="F240" i="7"/>
  <c r="E240" i="7"/>
  <c r="E205" i="7"/>
  <c r="E201" i="7"/>
  <c r="E198" i="7"/>
  <c r="F212" i="7"/>
  <c r="E212" i="7"/>
  <c r="F209" i="7"/>
  <c r="E209" i="7"/>
  <c r="F237" i="7" l="1"/>
  <c r="F238" i="7"/>
  <c r="E26" i="7"/>
  <c r="E237" i="7"/>
  <c r="E199" i="7"/>
  <c r="E242" i="7"/>
  <c r="F199" i="7"/>
  <c r="E239" i="7"/>
  <c r="E21" i="7"/>
  <c r="E224" i="7"/>
  <c r="F206" i="7"/>
  <c r="F242" i="7"/>
  <c r="F218" i="7"/>
  <c r="F221" i="7"/>
  <c r="E230" i="7"/>
  <c r="F239" i="7"/>
  <c r="F230" i="7"/>
  <c r="E206" i="7"/>
  <c r="E218" i="7"/>
  <c r="F224" i="7"/>
  <c r="E221" i="7"/>
  <c r="F198" i="7"/>
  <c r="F170" i="7"/>
  <c r="F196" i="7" l="1"/>
  <c r="E195" i="7"/>
  <c r="E197" i="7"/>
  <c r="E196" i="7"/>
  <c r="F201" i="7"/>
  <c r="F21" i="7"/>
  <c r="F19" i="7"/>
  <c r="E203" i="7"/>
  <c r="F197" i="7"/>
  <c r="F227" i="7"/>
  <c r="E227" i="7" s="1"/>
  <c r="E236" i="7"/>
  <c r="F166" i="7"/>
  <c r="F236" i="7"/>
  <c r="F215" i="7"/>
  <c r="E215" i="7" s="1"/>
  <c r="E15" i="7"/>
  <c r="E10" i="7" s="1"/>
  <c r="F200" i="7" l="1"/>
  <c r="E200" i="7" s="1"/>
  <c r="F26" i="7"/>
  <c r="F195" i="7"/>
  <c r="F194" i="7" s="1"/>
  <c r="F203" i="7"/>
  <c r="E194" i="7"/>
  <c r="F158" i="7"/>
  <c r="F132" i="7"/>
  <c r="E132" i="7"/>
  <c r="E158" i="7" l="1"/>
  <c r="F154" i="7" s="1"/>
  <c r="E154" i="7"/>
  <c r="F134" i="7"/>
  <c r="F133" i="7"/>
  <c r="E134" i="7"/>
  <c r="F140" i="7"/>
  <c r="E133" i="7"/>
  <c r="F125" i="7"/>
  <c r="E125" i="7"/>
  <c r="F124" i="7"/>
  <c r="E124" i="7"/>
  <c r="E69" i="7" s="1"/>
  <c r="F123" i="7"/>
  <c r="E123" i="7"/>
  <c r="F118" i="7"/>
  <c r="E118" i="7"/>
  <c r="F111" i="7"/>
  <c r="E111" i="7"/>
  <c r="F105" i="7"/>
  <c r="E105" i="7"/>
  <c r="E83" i="7"/>
  <c r="E73" i="7" l="1"/>
  <c r="E102" i="7"/>
  <c r="F108" i="7"/>
  <c r="F91" i="7"/>
  <c r="E131" i="7"/>
  <c r="F102" i="7"/>
  <c r="E108" i="7"/>
  <c r="E122" i="7"/>
  <c r="F131" i="7"/>
  <c r="F99" i="7"/>
  <c r="E99" i="7" s="1"/>
  <c r="F122" i="7"/>
  <c r="F83" i="7"/>
  <c r="F68" i="7" l="1"/>
  <c r="F78" i="7"/>
  <c r="F73" i="7"/>
  <c r="E68" i="7" l="1"/>
  <c r="E78" i="7"/>
  <c r="F63" i="7"/>
  <c r="E63" i="7"/>
  <c r="F53" i="7"/>
  <c r="E53" i="7"/>
  <c r="F48" i="7"/>
  <c r="E48" i="7"/>
  <c r="F24" i="7"/>
  <c r="E24" i="7"/>
  <c r="E36" i="7" l="1"/>
  <c r="E16" i="7"/>
  <c r="E11" i="7" s="1"/>
  <c r="E28" i="7"/>
  <c r="F35" i="7"/>
  <c r="E58" i="7"/>
  <c r="E23" i="7"/>
  <c r="F16" i="7"/>
  <c r="F11" i="7" s="1"/>
  <c r="F58" i="7"/>
  <c r="E19" i="7"/>
  <c r="E37" i="7" l="1"/>
  <c r="E14" i="7"/>
  <c r="E9" i="7" s="1"/>
  <c r="E34" i="7"/>
  <c r="E43" i="7"/>
  <c r="F36" i="7"/>
  <c r="E18" i="7"/>
  <c r="F23" i="7"/>
  <c r="F18" i="7"/>
  <c r="E38" i="7"/>
  <c r="F37" i="7" s="1"/>
  <c r="F28" i="7"/>
  <c r="F43" i="7"/>
  <c r="E8" i="7" l="1"/>
  <c r="F34" i="7"/>
  <c r="F33" i="7" s="1"/>
  <c r="F14" i="7"/>
  <c r="F9" i="7" s="1"/>
  <c r="E13" i="7"/>
  <c r="E33" i="7"/>
  <c r="F38" i="7"/>
  <c r="F13" i="7" l="1"/>
  <c r="F8" i="7"/>
</calcChain>
</file>

<file path=xl/sharedStrings.xml><?xml version="1.0" encoding="utf-8"?>
<sst xmlns="http://schemas.openxmlformats.org/spreadsheetml/2006/main" count="658" uniqueCount="135">
  <si>
    <t>Х</t>
  </si>
  <si>
    <t>количество ОО</t>
  </si>
  <si>
    <t>Управление образования администрации Киренского муниципального района</t>
  </si>
  <si>
    <t xml:space="preserve">Управление образования администрации Киренского муниципального  района </t>
  </si>
  <si>
    <t>МКУ «Центр развития образования»</t>
  </si>
  <si>
    <t>осуществление мероприятия (1-да, 0-нет)</t>
  </si>
  <si>
    <t>Согласованно:</t>
  </si>
  <si>
    <t>Исполнитель     Поляченко М.Г. 4-32-07</t>
  </si>
  <si>
    <t>Наименование показателя объема мероприятия, единица измерения</t>
  </si>
  <si>
    <t>Фактическое значение показателя мероприятия</t>
  </si>
  <si>
    <t>Обоснования причин отклонения  (при наличии)</t>
  </si>
  <si>
    <t>ОБ</t>
  </si>
  <si>
    <t>МБ</t>
  </si>
  <si>
    <t>год</t>
  </si>
  <si>
    <t>Поляченко М.Г.</t>
  </si>
  <si>
    <t>Таблица 2</t>
  </si>
  <si>
    <t>Наименование программы, подпрограммы, ведомственной целевой программы, основного мероприятия, мероприятия</t>
  </si>
  <si>
    <t>Ответственный исполнитель, соисполнители, участники, исполнители мероприятий</t>
  </si>
  <si>
    <t>Источники финансирования</t>
  </si>
  <si>
    <t>всего, в том числе;</t>
  </si>
  <si>
    <t>всего</t>
  </si>
  <si>
    <t>Средства, планируемые к привлечению из областного бюджета (ОБ)</t>
  </si>
  <si>
    <t>Средства, планируемые к привлечению из федерального бюджета (ФБ)</t>
  </si>
  <si>
    <t>Средства, планируемые к привлечению из местного бюджета (МБ)</t>
  </si>
  <si>
    <t>Иные источники (ИИ)</t>
  </si>
  <si>
    <t>всего:</t>
  </si>
  <si>
    <t>МАОУ ДОД ДЮЦ "Гармония"</t>
  </si>
  <si>
    <t>МКУ "Центр развития образования"</t>
  </si>
  <si>
    <t>Подпрограмма №1 "Повышение эффективности систем дошкольного образования Киренского района</t>
  </si>
  <si>
    <t>всего, в том числе:</t>
  </si>
  <si>
    <t>ФБ</t>
  </si>
  <si>
    <t>ИИ</t>
  </si>
  <si>
    <t>Подпрограмма 2 Повышение эффективности образовательных систем, обеспечивающих современное качество общего образования  Киренского района»</t>
  </si>
  <si>
    <t>Всего, в том числе:</t>
  </si>
  <si>
    <t>Основное мероприятие 2.1.Обеспечение  деятельности общеобразовательных учреждений Киренского района</t>
  </si>
  <si>
    <t xml:space="preserve">Управление образования администрации Киренского муниципального района </t>
  </si>
  <si>
    <t>МАОУ ДОД ДЮЦ «Гармония»</t>
  </si>
  <si>
    <t>Плановый срок тсполнения мероприятия (месяц, квартал)</t>
  </si>
  <si>
    <t>Профинансированно за отчетный период, тыс.руб.</t>
  </si>
  <si>
    <t>ОТЧЕТ ОБ ИСПОЛНЕНИИ МЕРОПРИЯТИЙ МУНИЦИПАЛЬНОЙ ПРОГРАММЫ КИРЕНСКОГО РАЙОНА И ИСПОЛЬЗОВАНИИ СРЕДСТВ ВСЕХ УРОВНЕЙ БЮДЖЕТА</t>
  </si>
  <si>
    <t>Управление образования администарции Киренского муниципального района</t>
  </si>
  <si>
    <t>Администрация Киренского муниципального района</t>
  </si>
  <si>
    <t>Начальник финансового управления Администрации Киренского Муниципального района</t>
  </si>
  <si>
    <t>Управление образования администрации Киренского муниципального района; Дошкольные образовательные организации Киренского района</t>
  </si>
  <si>
    <t>Управление образования</t>
  </si>
  <si>
    <t>МАУО ДОД ДЮЦ "Гармония"</t>
  </si>
  <si>
    <t>Е.А. Шалда</t>
  </si>
  <si>
    <t xml:space="preserve">Заместитель начальника УО (по ФХД) -Начальник отдела БПиФ                                             </t>
  </si>
  <si>
    <t>всего в том числе;</t>
  </si>
  <si>
    <t>Управление образования администрации Киренского муниципального района, Руководители ОО</t>
  </si>
  <si>
    <t xml:space="preserve">Администрации Киренского муниципального района </t>
  </si>
  <si>
    <t>Программа «Развитие образования на 2024-2034 гг.»</t>
  </si>
  <si>
    <t>Основное мероприятие 1.1.  Обеспечение деятельности дошкольных образовательных учреждений Киренского района</t>
  </si>
  <si>
    <t>Основное мероприятие 1.2 Укрепление материально-технической базы в дошкольных образовательных организациях Киренского района</t>
  </si>
  <si>
    <t>Основное мероприятие 1.3 Текущий ремонт дошкольных образовательных организаций района</t>
  </si>
  <si>
    <t>Основное мероприятие 1.4. Обеспечение  безопасности во всех дошкольных образовательных организациях района</t>
  </si>
  <si>
    <t>Основное мероприятие 2.2 Укрепление материально-технической базы в общеобразовательных организациях</t>
  </si>
  <si>
    <t>Основное мероприятие 2.3. Текущий ремонт общеобразовательных организациях района</t>
  </si>
  <si>
    <t>Основное мероприятие 2.4 Обеспечение безопасности во всех общеобразовательных организациях</t>
  </si>
  <si>
    <t>Основное мероприятие 2.5. Реализация Муниципального проекта "Современная школа"</t>
  </si>
  <si>
    <t xml:space="preserve">Основное мероприятие 2.6. Совершенствование школьного питания </t>
  </si>
  <si>
    <t>Основное мероприятие 2.7. Реализация проекта "Дети Приангарья"</t>
  </si>
  <si>
    <t xml:space="preserve">Управление образования администрации Киренского муниципального района, образовательные организации  </t>
  </si>
  <si>
    <t>Подпрограмма № 3 «Развитие  МАУ ДО ДЮЦ «Гармония»</t>
  </si>
  <si>
    <t>Основное мероприятие 3.1.Обеспечение деятельности МАУ ДО ДЮЦ «Гармония»</t>
  </si>
  <si>
    <t>Основное мероприятие 3.2.Укрепление материально-технической базы учреждения</t>
  </si>
  <si>
    <t>Основное мероприятие 3.3.Текущий ремонт здания, закрепленного за МАУ ДО ДЮЦ «Гармония» на праве оперативного управления</t>
  </si>
  <si>
    <t>Основное мероприятие 3.4. Обеспечение функционирования системы персонифицированного финансирования дополнительного образования детей в Киренском районе</t>
  </si>
  <si>
    <t>МАУ ДО ДЮЦ «Гармония»</t>
  </si>
  <si>
    <t>Подпрограмма № 4 «Удовлетворение потребности в строительстве и капитальном ремонте образовательных учреждений в Киренском районе»</t>
  </si>
  <si>
    <t>Основное мероприятие 4.1. Реконструкция, капитальный ремонт и строительство образовательных учреждений</t>
  </si>
  <si>
    <t>Основное мероприятие 4.2. Реализация муниципального проекта "Успех каждого ребенка"</t>
  </si>
  <si>
    <t xml:space="preserve">4.2.1. Создание в общеобразовательных организациях, расположенных в сельской местности, условий для занятий физической культурой и спортом </t>
  </si>
  <si>
    <t>Подпрограмма № 5 «Организация и обеспечение отдыха и оздоровления детей Киренского района»</t>
  </si>
  <si>
    <t xml:space="preserve">Основное мероприятие 5.1. Приобретение оборудования для оздоровительных организаций </t>
  </si>
  <si>
    <t>Основное мероприятие 5.2 Организация отдыха детей</t>
  </si>
  <si>
    <t>Основное мероприятие              5.3. Создание безопасных условий в оздоровительных организациях</t>
  </si>
  <si>
    <t>Подпрограмма № 6 «Обеспечение реализации муниципальной программы и прочие мероприятия в области образования»</t>
  </si>
  <si>
    <t xml:space="preserve">Основное мероприятие 6.1. Обеспечение деятельности Управления образования </t>
  </si>
  <si>
    <t>Основное мероприятие 6.2. Обеспечение деятельности МКУ «Центр развития образования»</t>
  </si>
  <si>
    <t>Подпрограмма № 7 «Педагогические кадры муниципального образования Киренский район»</t>
  </si>
  <si>
    <t>Основное мероприятие 7.1.  Предоставление денежной выплаты молодым и приглашенным специалистам, прибывшим на работу в учреждения образования Киренского района</t>
  </si>
  <si>
    <t>Основное мероприятие 7.2.  Предоставление мер материального стимулирования гражданам, обучающимся по программам среднего профессионального или высшего профессионального педагогического образования по очной форме обучения на основании заключенных договоров о целевом обучении</t>
  </si>
  <si>
    <t xml:space="preserve">Основное мероприятие 7.3. Предоставление или приобретение квартир для педагогических работников </t>
  </si>
  <si>
    <t xml:space="preserve">Основное мероприятие 7.4. Поощрение, награждение и чествование педагогов-участников различных мероприятий и конкурсов  </t>
  </si>
  <si>
    <t>Основное мероприятие 7.5. Органиазция и подготовка к проведению мероприятий районных семинаров, конференций, конкурсов.</t>
  </si>
  <si>
    <t>Объем финасирования, предусмотренный на 2024 год, тыс.руб.</t>
  </si>
  <si>
    <t>Плановое значение показателя мероприятия на 2024 год</t>
  </si>
  <si>
    <t>"РАЗВИТИЕ ОБРАЗОВАНИЯ НА 2024-2034 гг" (годовой с нарастающим итогом)</t>
  </si>
  <si>
    <t>Таблица 1.</t>
  </si>
  <si>
    <t xml:space="preserve"> </t>
  </si>
  <si>
    <r>
      <t xml:space="preserve">ОТЧЕТ ОБ ИСПОЛНЕНИИ ЦЕЛЕВЫХ ПОКАЗАТЕЛЕЙ МУНИЦИПАЛЬНОЙ  ПРОГРАММЫ КИРЕНСКОГО РАЙОНА </t>
    </r>
    <r>
      <rPr>
        <b/>
        <i/>
        <sz val="12"/>
        <color rgb="FF000000"/>
        <rFont val="Times New Roman"/>
        <family val="1"/>
        <charset val="204"/>
      </rPr>
      <t>(годовая)</t>
    </r>
  </si>
  <si>
    <t>(наименование муниципальной программы Киренского района (далее – муниципальная  программа)</t>
  </si>
  <si>
    <t>№ п/п</t>
  </si>
  <si>
    <t>Наименование целевого показателя</t>
  </si>
  <si>
    <t>Ед. изм.</t>
  </si>
  <si>
    <t>Плановое значение</t>
  </si>
  <si>
    <t>Фактическое значение</t>
  </si>
  <si>
    <t>Отклонение фактического значения от планового</t>
  </si>
  <si>
    <t>Обоснование причин отклонения</t>
  </si>
  <si>
    <t>-/+</t>
  </si>
  <si>
    <t>%</t>
  </si>
  <si>
    <t>-</t>
  </si>
  <si>
    <t>Процент укомплектованности образовательных организаций педагогическими кадрами</t>
  </si>
  <si>
    <t>усиленное финансирование мероприятий, повышенная заинтересованность школьников</t>
  </si>
  <si>
    <t>Начальник Управления образования Киренского муниципального района</t>
  </si>
  <si>
    <t xml:space="preserve">Заместитель начальника УО (по ФХД) -Начальник отдела БПиФ                                                       </t>
  </si>
  <si>
    <t>М.Г. Поляченко</t>
  </si>
  <si>
    <t>Исполнитель     Поляченко М.Г. 4-44-87</t>
  </si>
  <si>
    <t>Доля воспитанников МКДОУ и их родителей (законных представителей), удовлетворенных качеством и доступностью дошкольным образованием.</t>
  </si>
  <si>
    <t>Доля дошкольных образовательных организаций, оборудованных современным технологическим оборудованием к общему числу дошкольных образовательных организаций</t>
  </si>
  <si>
    <t>Доля школьников, участвующих в  мероприятиях различной направленности за пределами Киренского района от общего числа школьников.</t>
  </si>
  <si>
    <t>Доля общеобразовательных организаций, оборудованных современным технологическим оборудованием к общему числу общеобразовательных организаций</t>
  </si>
  <si>
    <t xml:space="preserve">Доля учащихся МАОУ ДОД ДЮЦ «Гармония», осваивающих дополнительные общеразвивающие программы от общего числа учащихся МАОУ ДОД ДЮЦ «Гармония» </t>
  </si>
  <si>
    <t>Доля детей в возрасте от 5 до 18 лет, имеющих право на получение дополнительного образования в общей численности детей в возрасте от 5 до 18 лет</t>
  </si>
  <si>
    <t>Доля образовательных организаций после проведения капитального ремонта к общему числу ОО.</t>
  </si>
  <si>
    <t>Доля детей, отдохнувших и оздоровленных в летний период к общему числу школьников.</t>
  </si>
  <si>
    <t>Доля родителей (законных представителей), удовлетворенных созданием условий для получения доступного и качественного образования детей</t>
  </si>
  <si>
    <t>О.П. Сурова</t>
  </si>
  <si>
    <t>Начальник Управления образования администрации Киренского муниципального района</t>
  </si>
  <si>
    <t>выплата имеет заявительный характер.</t>
  </si>
  <si>
    <t>детям из льготных категорий путевки были предоставлены бесплатно</t>
  </si>
  <si>
    <t>Программа «Развитие образования на 2024 – 2034 годы»</t>
  </si>
  <si>
    <t>"Развитие образования 2024-2034 гг."</t>
  </si>
  <si>
    <t>введение новых программ дополнительного образования</t>
  </si>
  <si>
    <t>экономия сложилась в результате электронных аукционов</t>
  </si>
  <si>
    <t>не все дети приняли участия в региональном этапе олимпиад</t>
  </si>
  <si>
    <t>снижение количества питающихся за счет родительской платы</t>
  </si>
  <si>
    <t>из за отсутсвия обслуживающей организации на территории района, договора на обслуживание систем безопасности не были заключены</t>
  </si>
  <si>
    <t>Предоставление мер поддержки молодым и приглашенным специалистам</t>
  </si>
  <si>
    <t>счета за декабрь перешли на оплату в 2025г.</t>
  </si>
  <si>
    <t>площадь акарицидной обработки была сокращена</t>
  </si>
  <si>
    <t>неосвоенные гранты по ПФ</t>
  </si>
  <si>
    <t>по состоянию на 31.12.2024 год</t>
  </si>
  <si>
    <t>по состоянию на  31.12.2024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</si>
</sst>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1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6" fillId="2" borderId="1" xfId="0" applyFont="1" applyFill="1" applyBorder="1"/>
    <xf numFmtId="165" fontId="1" fillId="2" borderId="0" xfId="0" applyNumberFormat="1" applyFont="1" applyFill="1"/>
    <xf numFmtId="0" fontId="1" fillId="2" borderId="1" xfId="0" applyFont="1" applyFill="1" applyBorder="1" applyAlignment="1">
      <alignment horizontal="justify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5" fontId="6" fillId="0" borderId="1" xfId="1" applyNumberFormat="1" applyFont="1" applyFill="1" applyBorder="1"/>
    <xf numFmtId="165" fontId="6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/>
    <xf numFmtId="165" fontId="2" fillId="0" borderId="1" xfId="0" applyNumberFormat="1" applyFont="1" applyBorder="1"/>
    <xf numFmtId="165" fontId="8" fillId="0" borderId="1" xfId="0" applyNumberFormat="1" applyFont="1" applyBorder="1"/>
    <xf numFmtId="165" fontId="2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9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16" fillId="2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justify" vertical="center"/>
    </xf>
    <xf numFmtId="0" fontId="10" fillId="2" borderId="5" xfId="0" applyFont="1" applyFill="1" applyBorder="1"/>
    <xf numFmtId="0" fontId="16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wrapText="1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5" fontId="1" fillId="2" borderId="6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14" fontId="1" fillId="2" borderId="2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0"/>
  <sheetViews>
    <sheetView tabSelected="1" topLeftCell="A286" zoomScale="83" zoomScaleNormal="83" workbookViewId="0">
      <selection activeCell="D10" sqref="D10"/>
    </sheetView>
  </sheetViews>
  <sheetFormatPr defaultColWidth="9.140625" defaultRowHeight="12.75" x14ac:dyDescent="0.2"/>
  <cols>
    <col min="1" max="1" width="30.85546875" style="1" customWidth="1"/>
    <col min="2" max="2" width="28" style="1" customWidth="1"/>
    <col min="3" max="3" width="13" style="1" customWidth="1"/>
    <col min="4" max="4" width="26.42578125" style="1" customWidth="1"/>
    <col min="5" max="5" width="14" style="30" customWidth="1"/>
    <col min="6" max="6" width="12.140625" style="30" customWidth="1"/>
    <col min="7" max="9" width="13.5703125" style="1" customWidth="1"/>
    <col min="10" max="10" width="21.42578125" style="1" customWidth="1"/>
    <col min="11" max="13" width="9.85546875" style="1" bestFit="1" customWidth="1"/>
    <col min="14" max="16384" width="9.140625" style="1"/>
  </cols>
  <sheetData>
    <row r="1" spans="1:10" x14ac:dyDescent="0.2">
      <c r="J1" s="1" t="s">
        <v>15</v>
      </c>
    </row>
    <row r="2" spans="1:10" ht="15.75" customHeight="1" x14ac:dyDescent="0.2">
      <c r="A2" s="66" t="s">
        <v>39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3.25" customHeight="1" x14ac:dyDescent="0.2">
      <c r="A3" s="66" t="s">
        <v>88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8.75" customHeight="1" x14ac:dyDescent="0.2">
      <c r="A4" s="67" t="s">
        <v>133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ht="114.75" customHeight="1" x14ac:dyDescent="0.2">
      <c r="A5" s="79" t="s">
        <v>16</v>
      </c>
      <c r="B5" s="79" t="s">
        <v>17</v>
      </c>
      <c r="C5" s="62" t="s">
        <v>37</v>
      </c>
      <c r="D5" s="79" t="s">
        <v>18</v>
      </c>
      <c r="E5" s="96" t="s">
        <v>86</v>
      </c>
      <c r="F5" s="98" t="s">
        <v>38</v>
      </c>
      <c r="G5" s="79" t="s">
        <v>8</v>
      </c>
      <c r="H5" s="79" t="s">
        <v>87</v>
      </c>
      <c r="I5" s="79" t="s">
        <v>9</v>
      </c>
      <c r="J5" s="94" t="s">
        <v>10</v>
      </c>
    </row>
    <row r="6" spans="1:10" ht="32.25" customHeight="1" x14ac:dyDescent="0.2">
      <c r="A6" s="79"/>
      <c r="B6" s="79"/>
      <c r="C6" s="64"/>
      <c r="D6" s="79"/>
      <c r="E6" s="97"/>
      <c r="F6" s="98"/>
      <c r="G6" s="79"/>
      <c r="H6" s="79"/>
      <c r="I6" s="79"/>
      <c r="J6" s="95"/>
    </row>
    <row r="7" spans="1:10" s="11" customFormat="1" x14ac:dyDescent="0.2">
      <c r="A7" s="2">
        <v>1</v>
      </c>
      <c r="B7" s="2">
        <v>2</v>
      </c>
      <c r="C7" s="2">
        <v>3</v>
      </c>
      <c r="D7" s="2">
        <v>4</v>
      </c>
      <c r="E7" s="31">
        <v>5</v>
      </c>
      <c r="F7" s="31">
        <v>6</v>
      </c>
      <c r="G7" s="2">
        <v>7</v>
      </c>
      <c r="H7" s="2">
        <v>8</v>
      </c>
      <c r="I7" s="2">
        <v>9</v>
      </c>
      <c r="J7" s="2">
        <v>10</v>
      </c>
    </row>
    <row r="8" spans="1:10" ht="13.5" x14ac:dyDescent="0.25">
      <c r="A8" s="99" t="s">
        <v>51</v>
      </c>
      <c r="B8" s="115" t="s">
        <v>19</v>
      </c>
      <c r="C8" s="68" t="s">
        <v>13</v>
      </c>
      <c r="D8" s="12" t="s">
        <v>20</v>
      </c>
      <c r="E8" s="32">
        <f>E9+E10+E11+E12</f>
        <v>1276044.43</v>
      </c>
      <c r="F8" s="33">
        <f>F9+F10+F11+F12</f>
        <v>1250537.2</v>
      </c>
      <c r="G8" s="68" t="s">
        <v>0</v>
      </c>
      <c r="H8" s="68" t="s">
        <v>0</v>
      </c>
      <c r="I8" s="68" t="s">
        <v>0</v>
      </c>
      <c r="J8" s="68" t="s">
        <v>0</v>
      </c>
    </row>
    <row r="9" spans="1:10" ht="38.25" x14ac:dyDescent="0.2">
      <c r="A9" s="100"/>
      <c r="B9" s="115"/>
      <c r="C9" s="69"/>
      <c r="D9" s="12" t="s">
        <v>21</v>
      </c>
      <c r="E9" s="34">
        <f t="shared" ref="E9:F11" si="0">E14+E19+E24+E29</f>
        <v>878691.83999999997</v>
      </c>
      <c r="F9" s="34">
        <f t="shared" si="0"/>
        <v>876880.1</v>
      </c>
      <c r="G9" s="69"/>
      <c r="H9" s="69"/>
      <c r="I9" s="69"/>
      <c r="J9" s="69"/>
    </row>
    <row r="10" spans="1:10" ht="44.25" customHeight="1" x14ac:dyDescent="0.2">
      <c r="A10" s="100"/>
      <c r="B10" s="115"/>
      <c r="C10" s="69"/>
      <c r="D10" s="12" t="s">
        <v>22</v>
      </c>
      <c r="E10" s="34">
        <f t="shared" si="0"/>
        <v>47828.1</v>
      </c>
      <c r="F10" s="34">
        <f t="shared" si="0"/>
        <v>47460.6</v>
      </c>
      <c r="G10" s="69"/>
      <c r="H10" s="69"/>
      <c r="I10" s="69"/>
      <c r="J10" s="69"/>
    </row>
    <row r="11" spans="1:10" ht="38.25" x14ac:dyDescent="0.2">
      <c r="A11" s="100"/>
      <c r="B11" s="115"/>
      <c r="C11" s="69"/>
      <c r="D11" s="12" t="s">
        <v>23</v>
      </c>
      <c r="E11" s="34">
        <f t="shared" si="0"/>
        <v>349524.48999999993</v>
      </c>
      <c r="F11" s="34">
        <f t="shared" si="0"/>
        <v>326196.5</v>
      </c>
      <c r="G11" s="69"/>
      <c r="H11" s="69"/>
      <c r="I11" s="69"/>
      <c r="J11" s="69"/>
    </row>
    <row r="12" spans="1:10" x14ac:dyDescent="0.2">
      <c r="A12" s="100"/>
      <c r="B12" s="115"/>
      <c r="C12" s="70"/>
      <c r="D12" s="13" t="s">
        <v>24</v>
      </c>
      <c r="E12" s="34">
        <f>E17</f>
        <v>0</v>
      </c>
      <c r="F12" s="34">
        <f>F17</f>
        <v>0</v>
      </c>
      <c r="G12" s="70"/>
      <c r="H12" s="70"/>
      <c r="I12" s="70"/>
      <c r="J12" s="70"/>
    </row>
    <row r="13" spans="1:10" x14ac:dyDescent="0.2">
      <c r="A13" s="3"/>
      <c r="B13" s="116" t="s">
        <v>2</v>
      </c>
      <c r="C13" s="62" t="s">
        <v>13</v>
      </c>
      <c r="D13" s="13" t="s">
        <v>25</v>
      </c>
      <c r="E13" s="34">
        <f>E14+E15+E16+E17-0.1</f>
        <v>1211770.1999999997</v>
      </c>
      <c r="F13" s="34">
        <f>F14+F15+F16+F17</f>
        <v>1188544.8</v>
      </c>
      <c r="G13" s="68" t="s">
        <v>0</v>
      </c>
      <c r="H13" s="68" t="s">
        <v>0</v>
      </c>
      <c r="I13" s="68" t="s">
        <v>0</v>
      </c>
      <c r="J13" s="68" t="s">
        <v>0</v>
      </c>
    </row>
    <row r="14" spans="1:10" ht="38.25" x14ac:dyDescent="0.2">
      <c r="A14" s="3"/>
      <c r="B14" s="116"/>
      <c r="C14" s="63"/>
      <c r="D14" s="12" t="s">
        <v>21</v>
      </c>
      <c r="E14" s="34">
        <f>E39+E74+E161+E199+E241</f>
        <v>878195.6</v>
      </c>
      <c r="F14" s="34">
        <f>F39+F74+F161+F199+F241</f>
        <v>876383.9</v>
      </c>
      <c r="G14" s="69"/>
      <c r="H14" s="69"/>
      <c r="I14" s="69"/>
      <c r="J14" s="69"/>
    </row>
    <row r="15" spans="1:10" ht="46.5" customHeight="1" x14ac:dyDescent="0.2">
      <c r="A15" s="3"/>
      <c r="B15" s="116"/>
      <c r="C15" s="63"/>
      <c r="D15" s="12" t="s">
        <v>22</v>
      </c>
      <c r="E15" s="34">
        <f>E75+E156</f>
        <v>47828.1</v>
      </c>
      <c r="F15" s="34">
        <f>F75+F156</f>
        <v>47460.6</v>
      </c>
      <c r="G15" s="69"/>
      <c r="H15" s="69"/>
      <c r="I15" s="69"/>
      <c r="J15" s="69"/>
    </row>
    <row r="16" spans="1:10" ht="38.25" x14ac:dyDescent="0.2">
      <c r="A16" s="3"/>
      <c r="B16" s="116"/>
      <c r="C16" s="63"/>
      <c r="D16" s="12" t="s">
        <v>23</v>
      </c>
      <c r="E16" s="34">
        <f>E41+E76+E159+E198+E240+E138+E255</f>
        <v>285746.59999999998</v>
      </c>
      <c r="F16" s="34">
        <f>F41+F76+F159+F198+F240+F138+F255</f>
        <v>264700.3</v>
      </c>
      <c r="G16" s="69"/>
      <c r="H16" s="69"/>
      <c r="I16" s="69"/>
      <c r="J16" s="69"/>
    </row>
    <row r="17" spans="1:10" x14ac:dyDescent="0.2">
      <c r="A17" s="3"/>
      <c r="B17" s="116"/>
      <c r="C17" s="64"/>
      <c r="D17" s="13" t="s">
        <v>24</v>
      </c>
      <c r="E17" s="34">
        <f>E77</f>
        <v>0</v>
      </c>
      <c r="F17" s="34">
        <f>F77</f>
        <v>0</v>
      </c>
      <c r="G17" s="70"/>
      <c r="H17" s="70"/>
      <c r="I17" s="70"/>
      <c r="J17" s="70"/>
    </row>
    <row r="18" spans="1:10" x14ac:dyDescent="0.2">
      <c r="A18" s="3"/>
      <c r="B18" s="115" t="s">
        <v>26</v>
      </c>
      <c r="C18" s="68" t="s">
        <v>13</v>
      </c>
      <c r="D18" s="13" t="s">
        <v>25</v>
      </c>
      <c r="E18" s="34">
        <f>E19+E20+E21+E22</f>
        <v>44676.729999999996</v>
      </c>
      <c r="F18" s="34">
        <f>F19+F20+F21+F22</f>
        <v>43838.7</v>
      </c>
      <c r="G18" s="68" t="s">
        <v>0</v>
      </c>
      <c r="H18" s="68" t="s">
        <v>0</v>
      </c>
      <c r="I18" s="68" t="s">
        <v>0</v>
      </c>
      <c r="J18" s="68" t="s">
        <v>0</v>
      </c>
    </row>
    <row r="19" spans="1:10" ht="38.25" x14ac:dyDescent="0.2">
      <c r="A19" s="3"/>
      <c r="B19" s="115"/>
      <c r="C19" s="69"/>
      <c r="D19" s="12" t="s">
        <v>21</v>
      </c>
      <c r="E19" s="34">
        <f>E142+E205</f>
        <v>496.24</v>
      </c>
      <c r="F19" s="34">
        <f>F142+F205</f>
        <v>496.2</v>
      </c>
      <c r="G19" s="69"/>
      <c r="H19" s="69"/>
      <c r="I19" s="69"/>
      <c r="J19" s="69"/>
    </row>
    <row r="20" spans="1:10" ht="38.25" x14ac:dyDescent="0.2">
      <c r="A20" s="3"/>
      <c r="B20" s="115"/>
      <c r="C20" s="69"/>
      <c r="D20" s="12" t="s">
        <v>22</v>
      </c>
      <c r="E20" s="34">
        <v>0</v>
      </c>
      <c r="F20" s="34">
        <v>0</v>
      </c>
      <c r="G20" s="69"/>
      <c r="H20" s="69"/>
      <c r="I20" s="69"/>
      <c r="J20" s="69"/>
    </row>
    <row r="21" spans="1:10" ht="38.25" x14ac:dyDescent="0.2">
      <c r="A21" s="3"/>
      <c r="B21" s="115"/>
      <c r="C21" s="69"/>
      <c r="D21" s="12" t="s">
        <v>23</v>
      </c>
      <c r="E21" s="34">
        <f>E141+E204+E163</f>
        <v>44180.49</v>
      </c>
      <c r="F21" s="34">
        <f>F141+F204+F163</f>
        <v>43342.5</v>
      </c>
      <c r="G21" s="69"/>
      <c r="H21" s="69"/>
      <c r="I21" s="69"/>
      <c r="J21" s="69"/>
    </row>
    <row r="22" spans="1:10" x14ac:dyDescent="0.2">
      <c r="A22" s="3"/>
      <c r="B22" s="115"/>
      <c r="C22" s="70"/>
      <c r="D22" s="13" t="s">
        <v>24</v>
      </c>
      <c r="E22" s="34">
        <v>0</v>
      </c>
      <c r="F22" s="34">
        <v>0</v>
      </c>
      <c r="G22" s="70"/>
      <c r="H22" s="70"/>
      <c r="I22" s="70"/>
      <c r="J22" s="70"/>
    </row>
    <row r="23" spans="1:10" x14ac:dyDescent="0.2">
      <c r="A23" s="6"/>
      <c r="B23" s="116" t="s">
        <v>27</v>
      </c>
      <c r="C23" s="62" t="s">
        <v>13</v>
      </c>
      <c r="D23" s="13" t="s">
        <v>25</v>
      </c>
      <c r="E23" s="34">
        <f>E24+E25+E26+E27</f>
        <v>18968.3</v>
      </c>
      <c r="F23" s="34">
        <f>F24+F25+F26+F27</f>
        <v>18153.699999999997</v>
      </c>
      <c r="G23" s="68" t="s">
        <v>0</v>
      </c>
      <c r="H23" s="68" t="s">
        <v>0</v>
      </c>
      <c r="I23" s="68" t="s">
        <v>0</v>
      </c>
      <c r="J23" s="68" t="s">
        <v>0</v>
      </c>
    </row>
    <row r="24" spans="1:10" ht="38.25" x14ac:dyDescent="0.2">
      <c r="A24" s="6"/>
      <c r="B24" s="116"/>
      <c r="C24" s="63"/>
      <c r="D24" s="12" t="s">
        <v>21</v>
      </c>
      <c r="E24" s="34">
        <f>E250</f>
        <v>0</v>
      </c>
      <c r="F24" s="34">
        <f>F250</f>
        <v>0</v>
      </c>
      <c r="G24" s="69"/>
      <c r="H24" s="69"/>
      <c r="I24" s="69"/>
      <c r="J24" s="69"/>
    </row>
    <row r="25" spans="1:10" ht="38.25" x14ac:dyDescent="0.2">
      <c r="A25" s="6"/>
      <c r="B25" s="116"/>
      <c r="C25" s="63"/>
      <c r="D25" s="12" t="s">
        <v>22</v>
      </c>
      <c r="E25" s="34">
        <v>0</v>
      </c>
      <c r="F25" s="34">
        <v>0</v>
      </c>
      <c r="G25" s="69"/>
      <c r="H25" s="69"/>
      <c r="I25" s="69"/>
      <c r="J25" s="69"/>
    </row>
    <row r="26" spans="1:10" ht="38.25" x14ac:dyDescent="0.2">
      <c r="A26" s="6"/>
      <c r="B26" s="116"/>
      <c r="C26" s="63"/>
      <c r="D26" s="12" t="s">
        <v>23</v>
      </c>
      <c r="E26" s="34">
        <f>E243+E81+E201+E258</f>
        <v>18968.3</v>
      </c>
      <c r="F26" s="34">
        <f>F243+F81+F201+F258</f>
        <v>18153.699999999997</v>
      </c>
      <c r="G26" s="69"/>
      <c r="H26" s="69"/>
      <c r="I26" s="69"/>
      <c r="J26" s="69"/>
    </row>
    <row r="27" spans="1:10" x14ac:dyDescent="0.2">
      <c r="A27" s="5"/>
      <c r="B27" s="116"/>
      <c r="C27" s="64"/>
      <c r="D27" s="13" t="s">
        <v>24</v>
      </c>
      <c r="E27" s="34">
        <v>0</v>
      </c>
      <c r="F27" s="34">
        <v>0</v>
      </c>
      <c r="G27" s="70"/>
      <c r="H27" s="70"/>
      <c r="I27" s="70"/>
      <c r="J27" s="70"/>
    </row>
    <row r="28" spans="1:10" x14ac:dyDescent="0.2">
      <c r="A28" s="3"/>
      <c r="B28" s="116" t="s">
        <v>41</v>
      </c>
      <c r="C28" s="62" t="s">
        <v>13</v>
      </c>
      <c r="D28" s="13" t="s">
        <v>25</v>
      </c>
      <c r="E28" s="34">
        <f>E29+E30+E31+E32</f>
        <v>629.1</v>
      </c>
      <c r="F28" s="34">
        <f>F29+F30+F31+F32</f>
        <v>0</v>
      </c>
      <c r="G28" s="68" t="s">
        <v>0</v>
      </c>
      <c r="H28" s="68" t="s">
        <v>0</v>
      </c>
      <c r="I28" s="68" t="s">
        <v>0</v>
      </c>
      <c r="J28" s="68" t="s">
        <v>0</v>
      </c>
    </row>
    <row r="29" spans="1:10" ht="38.25" x14ac:dyDescent="0.2">
      <c r="A29" s="3"/>
      <c r="B29" s="116"/>
      <c r="C29" s="63"/>
      <c r="D29" s="12" t="s">
        <v>21</v>
      </c>
      <c r="E29" s="34">
        <f>E136+E44</f>
        <v>0</v>
      </c>
      <c r="F29" s="34">
        <f>F136+F44</f>
        <v>0</v>
      </c>
      <c r="G29" s="69"/>
      <c r="H29" s="69"/>
      <c r="I29" s="69"/>
      <c r="J29" s="69"/>
    </row>
    <row r="30" spans="1:10" ht="38.25" x14ac:dyDescent="0.2">
      <c r="A30" s="3"/>
      <c r="B30" s="116"/>
      <c r="C30" s="63"/>
      <c r="D30" s="12" t="s">
        <v>22</v>
      </c>
      <c r="E30" s="34">
        <v>0</v>
      </c>
      <c r="F30" s="34">
        <v>0</v>
      </c>
      <c r="G30" s="69"/>
      <c r="H30" s="69"/>
      <c r="I30" s="69"/>
      <c r="J30" s="69"/>
    </row>
    <row r="31" spans="1:10" ht="38.25" x14ac:dyDescent="0.2">
      <c r="A31" s="3"/>
      <c r="B31" s="116"/>
      <c r="C31" s="63"/>
      <c r="D31" s="12" t="s">
        <v>23</v>
      </c>
      <c r="E31" s="34">
        <f>E135+E46</f>
        <v>629.1</v>
      </c>
      <c r="F31" s="34">
        <f>F135+F46</f>
        <v>0</v>
      </c>
      <c r="G31" s="69"/>
      <c r="H31" s="69"/>
      <c r="I31" s="69"/>
      <c r="J31" s="69"/>
    </row>
    <row r="32" spans="1:10" x14ac:dyDescent="0.2">
      <c r="A32" s="4"/>
      <c r="B32" s="116"/>
      <c r="C32" s="64"/>
      <c r="D32" s="13" t="s">
        <v>24</v>
      </c>
      <c r="E32" s="34">
        <v>0</v>
      </c>
      <c r="F32" s="34">
        <v>0</v>
      </c>
      <c r="G32" s="70"/>
      <c r="H32" s="70"/>
      <c r="I32" s="70"/>
      <c r="J32" s="70"/>
    </row>
    <row r="33" spans="1:10" ht="16.149999999999999" customHeight="1" x14ac:dyDescent="0.25">
      <c r="A33" s="102" t="s">
        <v>28</v>
      </c>
      <c r="B33" s="117" t="s">
        <v>29</v>
      </c>
      <c r="C33" s="62" t="s">
        <v>13</v>
      </c>
      <c r="D33" s="14" t="s">
        <v>25</v>
      </c>
      <c r="E33" s="33">
        <f>E34+E35+E36+E37</f>
        <v>399657.9</v>
      </c>
      <c r="F33" s="33">
        <f>F34+F35+F36+F37</f>
        <v>395040.6</v>
      </c>
      <c r="G33" s="68" t="s">
        <v>0</v>
      </c>
      <c r="H33" s="68" t="s">
        <v>0</v>
      </c>
      <c r="I33" s="68" t="s">
        <v>0</v>
      </c>
      <c r="J33" s="68" t="s">
        <v>0</v>
      </c>
    </row>
    <row r="34" spans="1:10" ht="38.25" x14ac:dyDescent="0.2">
      <c r="A34" s="103"/>
      <c r="B34" s="118"/>
      <c r="C34" s="63"/>
      <c r="D34" s="12" t="s">
        <v>21</v>
      </c>
      <c r="E34" s="34">
        <f>E39+E44</f>
        <v>318645</v>
      </c>
      <c r="F34" s="34">
        <f t="shared" ref="F34:F37" si="1">F39+F44</f>
        <v>317533.3</v>
      </c>
      <c r="G34" s="69"/>
      <c r="H34" s="69"/>
      <c r="I34" s="69"/>
      <c r="J34" s="69"/>
    </row>
    <row r="35" spans="1:10" ht="45.75" customHeight="1" x14ac:dyDescent="0.2">
      <c r="A35" s="103"/>
      <c r="B35" s="118"/>
      <c r="C35" s="63"/>
      <c r="D35" s="12" t="s">
        <v>22</v>
      </c>
      <c r="E35" s="34">
        <f>E40+E45</f>
        <v>0</v>
      </c>
      <c r="F35" s="34">
        <f t="shared" si="1"/>
        <v>0</v>
      </c>
      <c r="G35" s="69"/>
      <c r="H35" s="69"/>
      <c r="I35" s="69"/>
      <c r="J35" s="69"/>
    </row>
    <row r="36" spans="1:10" ht="38.25" x14ac:dyDescent="0.2">
      <c r="A36" s="103"/>
      <c r="B36" s="118"/>
      <c r="C36" s="63"/>
      <c r="D36" s="12" t="s">
        <v>23</v>
      </c>
      <c r="E36" s="34">
        <f>E41+E46</f>
        <v>81012.899999999994</v>
      </c>
      <c r="F36" s="34">
        <f t="shared" si="1"/>
        <v>77507.3</v>
      </c>
      <c r="G36" s="69"/>
      <c r="H36" s="69"/>
      <c r="I36" s="69"/>
      <c r="J36" s="69"/>
    </row>
    <row r="37" spans="1:10" x14ac:dyDescent="0.2">
      <c r="A37" s="103"/>
      <c r="B37" s="119"/>
      <c r="C37" s="64"/>
      <c r="D37" s="13" t="s">
        <v>24</v>
      </c>
      <c r="E37" s="34">
        <f>E42+E47</f>
        <v>0</v>
      </c>
      <c r="F37" s="34">
        <f t="shared" si="1"/>
        <v>0</v>
      </c>
      <c r="G37" s="70"/>
      <c r="H37" s="70"/>
      <c r="I37" s="70"/>
      <c r="J37" s="70"/>
    </row>
    <row r="38" spans="1:10" ht="13.5" x14ac:dyDescent="0.25">
      <c r="A38" s="103"/>
      <c r="B38" s="112" t="s">
        <v>2</v>
      </c>
      <c r="C38" s="62" t="s">
        <v>13</v>
      </c>
      <c r="D38" s="14" t="s">
        <v>25</v>
      </c>
      <c r="E38" s="33">
        <f>E39+E40+E41+E42</f>
        <v>399657.9</v>
      </c>
      <c r="F38" s="33">
        <f>F39+F40+F41+F42</f>
        <v>395040.6</v>
      </c>
      <c r="G38" s="68" t="s">
        <v>0</v>
      </c>
      <c r="H38" s="68" t="s">
        <v>0</v>
      </c>
      <c r="I38" s="68" t="s">
        <v>0</v>
      </c>
      <c r="J38" s="68" t="s">
        <v>0</v>
      </c>
    </row>
    <row r="39" spans="1:10" ht="38.25" x14ac:dyDescent="0.2">
      <c r="A39" s="103"/>
      <c r="B39" s="113"/>
      <c r="C39" s="63"/>
      <c r="D39" s="12" t="s">
        <v>21</v>
      </c>
      <c r="E39" s="34">
        <f t="shared" ref="E39:F42" si="2">E49+E54+E59+E64</f>
        <v>318645</v>
      </c>
      <c r="F39" s="34">
        <f t="shared" si="2"/>
        <v>317533.3</v>
      </c>
      <c r="G39" s="69"/>
      <c r="H39" s="69"/>
      <c r="I39" s="69"/>
      <c r="J39" s="69"/>
    </row>
    <row r="40" spans="1:10" ht="45.75" customHeight="1" x14ac:dyDescent="0.2">
      <c r="A40" s="103"/>
      <c r="B40" s="113"/>
      <c r="C40" s="63"/>
      <c r="D40" s="12" t="s">
        <v>22</v>
      </c>
      <c r="E40" s="34">
        <f t="shared" si="2"/>
        <v>0</v>
      </c>
      <c r="F40" s="34">
        <f t="shared" si="2"/>
        <v>0</v>
      </c>
      <c r="G40" s="69"/>
      <c r="H40" s="69"/>
      <c r="I40" s="69"/>
      <c r="J40" s="69"/>
    </row>
    <row r="41" spans="1:10" ht="38.25" x14ac:dyDescent="0.2">
      <c r="A41" s="103"/>
      <c r="B41" s="113"/>
      <c r="C41" s="63"/>
      <c r="D41" s="12" t="s">
        <v>23</v>
      </c>
      <c r="E41" s="34">
        <f t="shared" si="2"/>
        <v>81012.899999999994</v>
      </c>
      <c r="F41" s="34">
        <f t="shared" si="2"/>
        <v>77507.3</v>
      </c>
      <c r="G41" s="69"/>
      <c r="H41" s="69"/>
      <c r="I41" s="69"/>
      <c r="J41" s="69"/>
    </row>
    <row r="42" spans="1:10" x14ac:dyDescent="0.2">
      <c r="A42" s="103"/>
      <c r="B42" s="114"/>
      <c r="C42" s="64"/>
      <c r="D42" s="13" t="s">
        <v>24</v>
      </c>
      <c r="E42" s="34">
        <f t="shared" si="2"/>
        <v>0</v>
      </c>
      <c r="F42" s="34">
        <f t="shared" si="2"/>
        <v>0</v>
      </c>
      <c r="G42" s="70"/>
      <c r="H42" s="70"/>
      <c r="I42" s="70"/>
      <c r="J42" s="70"/>
    </row>
    <row r="43" spans="1:10" ht="13.5" x14ac:dyDescent="0.25">
      <c r="A43" s="103"/>
      <c r="B43" s="112" t="s">
        <v>41</v>
      </c>
      <c r="C43" s="62" t="s">
        <v>13</v>
      </c>
      <c r="D43" s="14" t="s">
        <v>25</v>
      </c>
      <c r="E43" s="33">
        <f>E44+E45+E46+E47</f>
        <v>0</v>
      </c>
      <c r="F43" s="33">
        <f>F44+F45+F46+F47</f>
        <v>0</v>
      </c>
      <c r="G43" s="68" t="s">
        <v>0</v>
      </c>
      <c r="H43" s="68" t="s">
        <v>0</v>
      </c>
      <c r="I43" s="68" t="s">
        <v>0</v>
      </c>
      <c r="J43" s="68" t="s">
        <v>0</v>
      </c>
    </row>
    <row r="44" spans="1:10" ht="38.25" x14ac:dyDescent="0.2">
      <c r="A44" s="103"/>
      <c r="B44" s="113"/>
      <c r="C44" s="63"/>
      <c r="D44" s="12" t="s">
        <v>21</v>
      </c>
      <c r="E44" s="34">
        <v>0</v>
      </c>
      <c r="F44" s="34">
        <v>0</v>
      </c>
      <c r="G44" s="69"/>
      <c r="H44" s="69"/>
      <c r="I44" s="69"/>
      <c r="J44" s="69"/>
    </row>
    <row r="45" spans="1:10" ht="45.75" customHeight="1" x14ac:dyDescent="0.2">
      <c r="A45" s="103"/>
      <c r="B45" s="113"/>
      <c r="C45" s="63"/>
      <c r="D45" s="12" t="s">
        <v>22</v>
      </c>
      <c r="E45" s="34">
        <v>0</v>
      </c>
      <c r="F45" s="34">
        <v>0</v>
      </c>
      <c r="G45" s="69"/>
      <c r="H45" s="69"/>
      <c r="I45" s="69"/>
      <c r="J45" s="69"/>
    </row>
    <row r="46" spans="1:10" ht="38.25" x14ac:dyDescent="0.2">
      <c r="A46" s="103"/>
      <c r="B46" s="113"/>
      <c r="C46" s="63"/>
      <c r="D46" s="12" t="s">
        <v>23</v>
      </c>
      <c r="E46" s="34">
        <v>0</v>
      </c>
      <c r="F46" s="34">
        <v>0</v>
      </c>
      <c r="G46" s="69"/>
      <c r="H46" s="69"/>
      <c r="I46" s="69"/>
      <c r="J46" s="69"/>
    </row>
    <row r="47" spans="1:10" x14ac:dyDescent="0.2">
      <c r="A47" s="120"/>
      <c r="B47" s="114"/>
      <c r="C47" s="64"/>
      <c r="D47" s="13" t="s">
        <v>24</v>
      </c>
      <c r="E47" s="34">
        <v>0</v>
      </c>
      <c r="F47" s="34">
        <v>0</v>
      </c>
      <c r="G47" s="70"/>
      <c r="H47" s="70"/>
      <c r="I47" s="70"/>
      <c r="J47" s="70"/>
    </row>
    <row r="48" spans="1:10" ht="15.75" customHeight="1" x14ac:dyDescent="0.25">
      <c r="A48" s="80" t="s">
        <v>52</v>
      </c>
      <c r="B48" s="65" t="s">
        <v>43</v>
      </c>
      <c r="C48" s="62" t="s">
        <v>13</v>
      </c>
      <c r="D48" s="14" t="s">
        <v>25</v>
      </c>
      <c r="E48" s="33">
        <f>E49+E50+E51+E52</f>
        <v>394517.2</v>
      </c>
      <c r="F48" s="33">
        <f>F49+F50+F51+F52</f>
        <v>390059.9</v>
      </c>
      <c r="G48" s="62" t="s">
        <v>1</v>
      </c>
      <c r="H48" s="62">
        <v>19</v>
      </c>
      <c r="I48" s="62">
        <v>19</v>
      </c>
      <c r="J48" s="62" t="s">
        <v>130</v>
      </c>
    </row>
    <row r="49" spans="1:11" ht="15.75" customHeight="1" x14ac:dyDescent="0.2">
      <c r="A49" s="81"/>
      <c r="B49" s="65"/>
      <c r="C49" s="63"/>
      <c r="D49" s="13" t="s">
        <v>11</v>
      </c>
      <c r="E49" s="34">
        <v>318645</v>
      </c>
      <c r="F49" s="34">
        <f>315038+1936+559.3</f>
        <v>317533.3</v>
      </c>
      <c r="G49" s="63"/>
      <c r="H49" s="63"/>
      <c r="I49" s="63"/>
      <c r="J49" s="63"/>
    </row>
    <row r="50" spans="1:11" ht="15.75" customHeight="1" x14ac:dyDescent="0.2">
      <c r="A50" s="81"/>
      <c r="B50" s="65"/>
      <c r="C50" s="63"/>
      <c r="D50" s="13" t="s">
        <v>30</v>
      </c>
      <c r="E50" s="34">
        <v>0</v>
      </c>
      <c r="F50" s="34">
        <v>0</v>
      </c>
      <c r="G50" s="63"/>
      <c r="H50" s="63"/>
      <c r="I50" s="63"/>
      <c r="J50" s="63"/>
    </row>
    <row r="51" spans="1:11" ht="15.75" customHeight="1" x14ac:dyDescent="0.2">
      <c r="A51" s="81"/>
      <c r="B51" s="65"/>
      <c r="C51" s="63"/>
      <c r="D51" s="13" t="s">
        <v>12</v>
      </c>
      <c r="E51" s="34">
        <v>75872.2</v>
      </c>
      <c r="F51" s="34">
        <f>51060.8+21465.8</f>
        <v>72526.600000000006</v>
      </c>
      <c r="G51" s="63"/>
      <c r="H51" s="63"/>
      <c r="I51" s="63"/>
      <c r="J51" s="63"/>
    </row>
    <row r="52" spans="1:11" ht="15.75" customHeight="1" x14ac:dyDescent="0.2">
      <c r="A52" s="82"/>
      <c r="B52" s="65"/>
      <c r="C52" s="64"/>
      <c r="D52" s="13" t="s">
        <v>31</v>
      </c>
      <c r="E52" s="34">
        <v>0</v>
      </c>
      <c r="F52" s="34">
        <v>0</v>
      </c>
      <c r="G52" s="64"/>
      <c r="H52" s="64"/>
      <c r="I52" s="64"/>
      <c r="J52" s="64"/>
    </row>
    <row r="53" spans="1:11" ht="14.45" customHeight="1" x14ac:dyDescent="0.25">
      <c r="A53" s="65" t="s">
        <v>53</v>
      </c>
      <c r="B53" s="65" t="s">
        <v>43</v>
      </c>
      <c r="C53" s="62" t="s">
        <v>13</v>
      </c>
      <c r="D53" s="14" t="s">
        <v>25</v>
      </c>
      <c r="E53" s="33">
        <f>E54+E55+E56+E57</f>
        <v>2729.5</v>
      </c>
      <c r="F53" s="33">
        <f>F54+F55+F56+F57</f>
        <v>2723.2</v>
      </c>
      <c r="G53" s="62" t="s">
        <v>1</v>
      </c>
      <c r="H53" s="68">
        <v>12</v>
      </c>
      <c r="I53" s="68">
        <v>12</v>
      </c>
      <c r="J53" s="62" t="s">
        <v>125</v>
      </c>
    </row>
    <row r="54" spans="1:11" ht="15.75" customHeight="1" x14ac:dyDescent="0.2">
      <c r="A54" s="65"/>
      <c r="B54" s="65"/>
      <c r="C54" s="63"/>
      <c r="D54" s="13" t="s">
        <v>11</v>
      </c>
      <c r="E54" s="34">
        <v>0</v>
      </c>
      <c r="F54" s="34">
        <v>0</v>
      </c>
      <c r="G54" s="63"/>
      <c r="H54" s="69"/>
      <c r="I54" s="69"/>
      <c r="J54" s="63"/>
    </row>
    <row r="55" spans="1:11" ht="13.9" customHeight="1" x14ac:dyDescent="0.2">
      <c r="A55" s="65"/>
      <c r="B55" s="65"/>
      <c r="C55" s="63"/>
      <c r="D55" s="13" t="s">
        <v>30</v>
      </c>
      <c r="E55" s="34">
        <v>0</v>
      </c>
      <c r="F55" s="34">
        <v>0</v>
      </c>
      <c r="G55" s="63"/>
      <c r="H55" s="69"/>
      <c r="I55" s="69"/>
      <c r="J55" s="63"/>
    </row>
    <row r="56" spans="1:11" ht="15.75" customHeight="1" x14ac:dyDescent="0.2">
      <c r="A56" s="65"/>
      <c r="B56" s="65"/>
      <c r="C56" s="63"/>
      <c r="D56" s="13" t="s">
        <v>12</v>
      </c>
      <c r="E56" s="34">
        <v>2729.5</v>
      </c>
      <c r="F56" s="34">
        <v>2723.2</v>
      </c>
      <c r="G56" s="63"/>
      <c r="H56" s="69"/>
      <c r="I56" s="69"/>
      <c r="J56" s="63"/>
    </row>
    <row r="57" spans="1:11" ht="15.75" customHeight="1" x14ac:dyDescent="0.2">
      <c r="A57" s="65"/>
      <c r="B57" s="65"/>
      <c r="C57" s="64"/>
      <c r="D57" s="13" t="s">
        <v>31</v>
      </c>
      <c r="E57" s="34">
        <v>0</v>
      </c>
      <c r="F57" s="34">
        <v>0</v>
      </c>
      <c r="G57" s="64"/>
      <c r="H57" s="70"/>
      <c r="I57" s="70"/>
      <c r="J57" s="64"/>
    </row>
    <row r="58" spans="1:11" ht="15.75" customHeight="1" x14ac:dyDescent="0.25">
      <c r="A58" s="65" t="s">
        <v>54</v>
      </c>
      <c r="B58" s="65" t="s">
        <v>43</v>
      </c>
      <c r="C58" s="62" t="s">
        <v>13</v>
      </c>
      <c r="D58" s="14" t="s">
        <v>25</v>
      </c>
      <c r="E58" s="33">
        <f>E59+E60+E61+E62</f>
        <v>1312.7</v>
      </c>
      <c r="F58" s="33">
        <f>F59+F60+F61+F62</f>
        <v>1290.0999999999999</v>
      </c>
      <c r="G58" s="62" t="s">
        <v>1</v>
      </c>
      <c r="H58" s="68">
        <v>12</v>
      </c>
      <c r="I58" s="68">
        <v>12</v>
      </c>
      <c r="J58" s="62" t="s">
        <v>125</v>
      </c>
      <c r="K58" s="15"/>
    </row>
    <row r="59" spans="1:11" ht="15.75" customHeight="1" x14ac:dyDescent="0.2">
      <c r="A59" s="65"/>
      <c r="B59" s="65"/>
      <c r="C59" s="63"/>
      <c r="D59" s="13" t="s">
        <v>11</v>
      </c>
      <c r="E59" s="34">
        <v>0</v>
      </c>
      <c r="F59" s="35">
        <v>0</v>
      </c>
      <c r="G59" s="63"/>
      <c r="H59" s="69"/>
      <c r="I59" s="69"/>
      <c r="J59" s="63"/>
    </row>
    <row r="60" spans="1:11" ht="15.75" customHeight="1" x14ac:dyDescent="0.2">
      <c r="A60" s="65"/>
      <c r="B60" s="65"/>
      <c r="C60" s="63"/>
      <c r="D60" s="13" t="s">
        <v>30</v>
      </c>
      <c r="E60" s="34">
        <v>0</v>
      </c>
      <c r="F60" s="35">
        <v>0</v>
      </c>
      <c r="G60" s="63"/>
      <c r="H60" s="69"/>
      <c r="I60" s="69"/>
      <c r="J60" s="63"/>
    </row>
    <row r="61" spans="1:11" ht="15.75" customHeight="1" x14ac:dyDescent="0.2">
      <c r="A61" s="65"/>
      <c r="B61" s="65"/>
      <c r="C61" s="63"/>
      <c r="D61" s="13" t="s">
        <v>12</v>
      </c>
      <c r="E61" s="34">
        <v>1312.7</v>
      </c>
      <c r="F61" s="34">
        <v>1290.0999999999999</v>
      </c>
      <c r="G61" s="63"/>
      <c r="H61" s="69"/>
      <c r="I61" s="69"/>
      <c r="J61" s="63"/>
    </row>
    <row r="62" spans="1:11" ht="15.75" customHeight="1" x14ac:dyDescent="0.2">
      <c r="A62" s="65"/>
      <c r="B62" s="65"/>
      <c r="C62" s="64"/>
      <c r="D62" s="13" t="s">
        <v>31</v>
      </c>
      <c r="E62" s="34">
        <v>0</v>
      </c>
      <c r="F62" s="34">
        <v>0</v>
      </c>
      <c r="G62" s="63"/>
      <c r="H62" s="69"/>
      <c r="I62" s="70"/>
      <c r="J62" s="64"/>
    </row>
    <row r="63" spans="1:11" ht="15.75" customHeight="1" x14ac:dyDescent="0.2">
      <c r="A63" s="65" t="s">
        <v>55</v>
      </c>
      <c r="B63" s="65" t="s">
        <v>43</v>
      </c>
      <c r="C63" s="62" t="s">
        <v>13</v>
      </c>
      <c r="D63" s="13" t="s">
        <v>25</v>
      </c>
      <c r="E63" s="34">
        <f>E64+E65+E66+E67</f>
        <v>1098.5</v>
      </c>
      <c r="F63" s="34">
        <f>F64+F65+F66+F67</f>
        <v>967.4</v>
      </c>
      <c r="G63" s="62" t="s">
        <v>1</v>
      </c>
      <c r="H63" s="68">
        <v>12</v>
      </c>
      <c r="I63" s="68">
        <v>12</v>
      </c>
      <c r="J63" s="62" t="s">
        <v>128</v>
      </c>
    </row>
    <row r="64" spans="1:11" ht="15.75" customHeight="1" x14ac:dyDescent="0.2">
      <c r="A64" s="65"/>
      <c r="B64" s="65"/>
      <c r="C64" s="63"/>
      <c r="D64" s="13" t="s">
        <v>11</v>
      </c>
      <c r="E64" s="34">
        <v>0</v>
      </c>
      <c r="F64" s="34">
        <v>0</v>
      </c>
      <c r="G64" s="63"/>
      <c r="H64" s="69"/>
      <c r="I64" s="69"/>
      <c r="J64" s="63"/>
    </row>
    <row r="65" spans="1:13" ht="15.75" customHeight="1" x14ac:dyDescent="0.2">
      <c r="A65" s="65"/>
      <c r="B65" s="65"/>
      <c r="C65" s="63"/>
      <c r="D65" s="13" t="s">
        <v>30</v>
      </c>
      <c r="E65" s="34">
        <v>0</v>
      </c>
      <c r="F65" s="34">
        <v>0</v>
      </c>
      <c r="G65" s="63"/>
      <c r="H65" s="69"/>
      <c r="I65" s="69"/>
      <c r="J65" s="63"/>
    </row>
    <row r="66" spans="1:13" ht="15.75" customHeight="1" x14ac:dyDescent="0.2">
      <c r="A66" s="65"/>
      <c r="B66" s="65"/>
      <c r="C66" s="63"/>
      <c r="D66" s="13" t="s">
        <v>12</v>
      </c>
      <c r="E66" s="34">
        <v>1098.5</v>
      </c>
      <c r="F66" s="34">
        <v>967.4</v>
      </c>
      <c r="G66" s="63"/>
      <c r="H66" s="69"/>
      <c r="I66" s="69"/>
      <c r="J66" s="63"/>
    </row>
    <row r="67" spans="1:13" ht="17.45" customHeight="1" x14ac:dyDescent="0.2">
      <c r="A67" s="65"/>
      <c r="B67" s="65"/>
      <c r="C67" s="64"/>
      <c r="D67" s="13" t="s">
        <v>31</v>
      </c>
      <c r="E67" s="34">
        <v>0</v>
      </c>
      <c r="F67" s="34">
        <v>0</v>
      </c>
      <c r="G67" s="63"/>
      <c r="H67" s="69"/>
      <c r="I67" s="70"/>
      <c r="J67" s="64"/>
    </row>
    <row r="68" spans="1:13" ht="13.5" x14ac:dyDescent="0.25">
      <c r="A68" s="83" t="s">
        <v>32</v>
      </c>
      <c r="B68" s="110" t="s">
        <v>33</v>
      </c>
      <c r="C68" s="104" t="s">
        <v>13</v>
      </c>
      <c r="D68" s="14" t="s">
        <v>25</v>
      </c>
      <c r="E68" s="33">
        <f>E69+E70+E71+E72</f>
        <v>743926.7</v>
      </c>
      <c r="F68" s="33">
        <f>F69+F70+F71+F72</f>
        <v>727369.6</v>
      </c>
      <c r="G68" s="68" t="s">
        <v>0</v>
      </c>
      <c r="H68" s="68" t="s">
        <v>0</v>
      </c>
      <c r="I68" s="68" t="s">
        <v>0</v>
      </c>
      <c r="J68" s="68" t="s">
        <v>0</v>
      </c>
    </row>
    <row r="69" spans="1:13" ht="38.25" x14ac:dyDescent="0.2">
      <c r="A69" s="83"/>
      <c r="B69" s="110"/>
      <c r="C69" s="105"/>
      <c r="D69" s="12" t="s">
        <v>21</v>
      </c>
      <c r="E69" s="34">
        <f t="shared" ref="E69:F72" si="3">E74+E79</f>
        <v>547620.5</v>
      </c>
      <c r="F69" s="34">
        <f t="shared" si="3"/>
        <v>546922.19999999995</v>
      </c>
      <c r="G69" s="69"/>
      <c r="H69" s="69"/>
      <c r="I69" s="69"/>
      <c r="J69" s="69"/>
      <c r="L69" s="15"/>
    </row>
    <row r="70" spans="1:13" ht="45.75" customHeight="1" x14ac:dyDescent="0.2">
      <c r="A70" s="83"/>
      <c r="B70" s="110"/>
      <c r="C70" s="105"/>
      <c r="D70" s="12" t="s">
        <v>22</v>
      </c>
      <c r="E70" s="34">
        <f t="shared" si="3"/>
        <v>47828.1</v>
      </c>
      <c r="F70" s="34">
        <f t="shared" si="3"/>
        <v>47460.6</v>
      </c>
      <c r="G70" s="69"/>
      <c r="H70" s="69"/>
      <c r="I70" s="69"/>
      <c r="J70" s="69"/>
    </row>
    <row r="71" spans="1:13" ht="38.25" x14ac:dyDescent="0.2">
      <c r="A71" s="83"/>
      <c r="B71" s="110"/>
      <c r="C71" s="105"/>
      <c r="D71" s="12" t="s">
        <v>23</v>
      </c>
      <c r="E71" s="34">
        <f t="shared" si="3"/>
        <v>148478.1</v>
      </c>
      <c r="F71" s="34">
        <f t="shared" si="3"/>
        <v>132986.80000000002</v>
      </c>
      <c r="G71" s="69"/>
      <c r="H71" s="69"/>
      <c r="I71" s="69"/>
      <c r="J71" s="69"/>
    </row>
    <row r="72" spans="1:13" ht="15.75" customHeight="1" x14ac:dyDescent="0.2">
      <c r="A72" s="83"/>
      <c r="B72" s="110"/>
      <c r="C72" s="106"/>
      <c r="D72" s="13" t="s">
        <v>24</v>
      </c>
      <c r="E72" s="34">
        <f t="shared" si="3"/>
        <v>0</v>
      </c>
      <c r="F72" s="34">
        <f t="shared" si="3"/>
        <v>0</v>
      </c>
      <c r="G72" s="70"/>
      <c r="H72" s="70"/>
      <c r="I72" s="70"/>
      <c r="J72" s="70"/>
    </row>
    <row r="73" spans="1:13" x14ac:dyDescent="0.2">
      <c r="A73" s="83"/>
      <c r="B73" s="83" t="s">
        <v>3</v>
      </c>
      <c r="C73" s="99" t="s">
        <v>13</v>
      </c>
      <c r="D73" s="13" t="s">
        <v>25</v>
      </c>
      <c r="E73" s="36">
        <f>E74+E75+E76+E77</f>
        <v>742372.7</v>
      </c>
      <c r="F73" s="36">
        <f>F74+F75+F76+F77</f>
        <v>725988</v>
      </c>
      <c r="G73" s="68" t="s">
        <v>0</v>
      </c>
      <c r="H73" s="68" t="s">
        <v>0</v>
      </c>
      <c r="I73" s="68" t="s">
        <v>0</v>
      </c>
      <c r="J73" s="68" t="s">
        <v>0</v>
      </c>
    </row>
    <row r="74" spans="1:13" ht="38.25" x14ac:dyDescent="0.2">
      <c r="A74" s="83"/>
      <c r="B74" s="83"/>
      <c r="C74" s="100"/>
      <c r="D74" s="12" t="s">
        <v>21</v>
      </c>
      <c r="E74" s="34">
        <f>E90+E98+E107+E113+E117+E127</f>
        <v>547620.5</v>
      </c>
      <c r="F74" s="34">
        <f>F90+F98+F107+F113+F117+F127</f>
        <v>546922.19999999995</v>
      </c>
      <c r="G74" s="69"/>
      <c r="H74" s="69"/>
      <c r="I74" s="69"/>
      <c r="J74" s="69"/>
    </row>
    <row r="75" spans="1:13" ht="45" customHeight="1" x14ac:dyDescent="0.2">
      <c r="A75" s="83"/>
      <c r="B75" s="83"/>
      <c r="C75" s="100"/>
      <c r="D75" s="12" t="s">
        <v>22</v>
      </c>
      <c r="E75" s="34">
        <f>E89+E97+E116</f>
        <v>47828.1</v>
      </c>
      <c r="F75" s="34">
        <f>F89+F97+F116</f>
        <v>47460.6</v>
      </c>
      <c r="G75" s="69"/>
      <c r="H75" s="69"/>
      <c r="I75" s="69"/>
      <c r="J75" s="69"/>
      <c r="K75" s="15"/>
      <c r="M75" s="15"/>
    </row>
    <row r="76" spans="1:13" ht="38.25" x14ac:dyDescent="0.2">
      <c r="A76" s="83"/>
      <c r="B76" s="83"/>
      <c r="C76" s="100"/>
      <c r="D76" s="12" t="s">
        <v>23</v>
      </c>
      <c r="E76" s="34">
        <f>E88+E96+E101+E106+E112+E120+E126</f>
        <v>146924.1</v>
      </c>
      <c r="F76" s="34">
        <f>F88+F96+F101+F106+F112+F120+F126</f>
        <v>131605.20000000001</v>
      </c>
      <c r="G76" s="69"/>
      <c r="H76" s="69"/>
      <c r="I76" s="69"/>
      <c r="J76" s="69"/>
    </row>
    <row r="77" spans="1:13" ht="15.75" customHeight="1" x14ac:dyDescent="0.2">
      <c r="A77" s="83"/>
      <c r="B77" s="83"/>
      <c r="C77" s="101"/>
      <c r="D77" s="13" t="s">
        <v>24</v>
      </c>
      <c r="E77" s="34">
        <v>0</v>
      </c>
      <c r="F77" s="34">
        <v>0</v>
      </c>
      <c r="G77" s="70"/>
      <c r="H77" s="70"/>
      <c r="I77" s="70"/>
      <c r="J77" s="70"/>
    </row>
    <row r="78" spans="1:13" x14ac:dyDescent="0.2">
      <c r="A78" s="83"/>
      <c r="B78" s="83" t="s">
        <v>27</v>
      </c>
      <c r="C78" s="99" t="s">
        <v>13</v>
      </c>
      <c r="D78" s="13" t="s">
        <v>25</v>
      </c>
      <c r="E78" s="36">
        <f>E79+E80+E81+E82</f>
        <v>1554</v>
      </c>
      <c r="F78" s="36">
        <f>F79+F80+F81+F82</f>
        <v>1381.6</v>
      </c>
      <c r="G78" s="68" t="s">
        <v>0</v>
      </c>
      <c r="H78" s="68" t="s">
        <v>0</v>
      </c>
      <c r="I78" s="68" t="s">
        <v>0</v>
      </c>
      <c r="J78" s="68" t="s">
        <v>0</v>
      </c>
    </row>
    <row r="79" spans="1:13" ht="38.25" x14ac:dyDescent="0.2">
      <c r="A79" s="83"/>
      <c r="B79" s="83"/>
      <c r="C79" s="100"/>
      <c r="D79" s="12" t="s">
        <v>21</v>
      </c>
      <c r="E79" s="34">
        <v>0</v>
      </c>
      <c r="F79" s="34">
        <v>0</v>
      </c>
      <c r="G79" s="69"/>
      <c r="H79" s="69"/>
      <c r="I79" s="69"/>
      <c r="J79" s="69"/>
    </row>
    <row r="80" spans="1:13" ht="45" customHeight="1" x14ac:dyDescent="0.2">
      <c r="A80" s="83"/>
      <c r="B80" s="83"/>
      <c r="C80" s="100"/>
      <c r="D80" s="12" t="s">
        <v>22</v>
      </c>
      <c r="E80" s="34">
        <v>0</v>
      </c>
      <c r="F80" s="34">
        <v>0</v>
      </c>
      <c r="G80" s="69"/>
      <c r="H80" s="69"/>
      <c r="I80" s="69"/>
      <c r="J80" s="69"/>
    </row>
    <row r="81" spans="1:11" ht="38.25" x14ac:dyDescent="0.2">
      <c r="A81" s="83"/>
      <c r="B81" s="83"/>
      <c r="C81" s="100"/>
      <c r="D81" s="12" t="s">
        <v>23</v>
      </c>
      <c r="E81" s="34">
        <f>E129</f>
        <v>1554</v>
      </c>
      <c r="F81" s="34">
        <f>F129</f>
        <v>1381.6</v>
      </c>
      <c r="G81" s="69"/>
      <c r="H81" s="69"/>
      <c r="I81" s="69"/>
      <c r="J81" s="69"/>
    </row>
    <row r="82" spans="1:11" ht="15.75" customHeight="1" x14ac:dyDescent="0.2">
      <c r="A82" s="83"/>
      <c r="B82" s="83"/>
      <c r="C82" s="101"/>
      <c r="D82" s="13" t="s">
        <v>24</v>
      </c>
      <c r="E82" s="34">
        <v>0</v>
      </c>
      <c r="F82" s="34">
        <v>0</v>
      </c>
      <c r="G82" s="70"/>
      <c r="H82" s="70"/>
      <c r="I82" s="70"/>
      <c r="J82" s="70"/>
    </row>
    <row r="83" spans="1:11" ht="15.75" customHeight="1" x14ac:dyDescent="0.2">
      <c r="A83" s="80" t="s">
        <v>34</v>
      </c>
      <c r="B83" s="74" t="s">
        <v>29</v>
      </c>
      <c r="C83" s="68" t="s">
        <v>13</v>
      </c>
      <c r="D83" s="13" t="s">
        <v>25</v>
      </c>
      <c r="E83" s="36">
        <f>E84+E86+E85</f>
        <v>687881.1</v>
      </c>
      <c r="F83" s="36">
        <f>F84+F86+F85</f>
        <v>673903</v>
      </c>
      <c r="G83" s="62" t="s">
        <v>1</v>
      </c>
      <c r="H83" s="68">
        <v>14</v>
      </c>
      <c r="I83" s="68">
        <v>14</v>
      </c>
      <c r="J83" s="62" t="s">
        <v>130</v>
      </c>
    </row>
    <row r="84" spans="1:11" ht="15.75" customHeight="1" x14ac:dyDescent="0.2">
      <c r="A84" s="81"/>
      <c r="B84" s="74"/>
      <c r="C84" s="69"/>
      <c r="D84" s="13" t="s">
        <v>12</v>
      </c>
      <c r="E84" s="34">
        <f t="shared" ref="E84:F86" si="4">E88</f>
        <v>117627.7</v>
      </c>
      <c r="F84" s="34">
        <f t="shared" si="4"/>
        <v>104702</v>
      </c>
      <c r="G84" s="63"/>
      <c r="H84" s="69"/>
      <c r="I84" s="69"/>
      <c r="J84" s="63"/>
      <c r="K84" s="15"/>
    </row>
    <row r="85" spans="1:11" ht="15.75" customHeight="1" x14ac:dyDescent="0.2">
      <c r="A85" s="81"/>
      <c r="B85" s="74"/>
      <c r="C85" s="69"/>
      <c r="D85" s="13" t="s">
        <v>30</v>
      </c>
      <c r="E85" s="34">
        <f t="shared" si="4"/>
        <v>37854</v>
      </c>
      <c r="F85" s="34">
        <f t="shared" si="4"/>
        <v>37492.6</v>
      </c>
      <c r="G85" s="63"/>
      <c r="H85" s="69"/>
      <c r="I85" s="69"/>
      <c r="J85" s="63"/>
    </row>
    <row r="86" spans="1:11" ht="15.6" customHeight="1" x14ac:dyDescent="0.2">
      <c r="A86" s="81"/>
      <c r="B86" s="74"/>
      <c r="C86" s="69"/>
      <c r="D86" s="13" t="s">
        <v>11</v>
      </c>
      <c r="E86" s="34">
        <f t="shared" si="4"/>
        <v>532399.4</v>
      </c>
      <c r="F86" s="34">
        <f t="shared" si="4"/>
        <v>531708.4</v>
      </c>
      <c r="G86" s="63"/>
      <c r="H86" s="69"/>
      <c r="I86" s="69"/>
      <c r="J86" s="63"/>
    </row>
    <row r="87" spans="1:11" ht="15.75" customHeight="1" x14ac:dyDescent="0.2">
      <c r="A87" s="81"/>
      <c r="B87" s="65" t="s">
        <v>62</v>
      </c>
      <c r="C87" s="69"/>
      <c r="D87" s="13" t="s">
        <v>25</v>
      </c>
      <c r="E87" s="34">
        <f>E88+E90+E89</f>
        <v>687881.1</v>
      </c>
      <c r="F87" s="34">
        <f>F88+F90+F89</f>
        <v>673903</v>
      </c>
      <c r="G87" s="63"/>
      <c r="H87" s="69"/>
      <c r="I87" s="69"/>
      <c r="J87" s="63"/>
    </row>
    <row r="88" spans="1:11" ht="15.75" customHeight="1" x14ac:dyDescent="0.2">
      <c r="A88" s="81"/>
      <c r="B88" s="111"/>
      <c r="C88" s="69"/>
      <c r="D88" s="13" t="s">
        <v>12</v>
      </c>
      <c r="E88" s="34">
        <v>117627.7</v>
      </c>
      <c r="F88" s="34">
        <f>83733.9+7412+5634.4+5841.1+2080.6</f>
        <v>104702</v>
      </c>
      <c r="G88" s="63"/>
      <c r="H88" s="69"/>
      <c r="I88" s="69"/>
      <c r="J88" s="63"/>
    </row>
    <row r="89" spans="1:11" ht="15.75" customHeight="1" x14ac:dyDescent="0.2">
      <c r="A89" s="81"/>
      <c r="B89" s="111"/>
      <c r="C89" s="69"/>
      <c r="D89" s="13" t="s">
        <v>30</v>
      </c>
      <c r="E89" s="34">
        <v>37854</v>
      </c>
      <c r="F89" s="34">
        <f>224+35640.4+1628.2</f>
        <v>37492.6</v>
      </c>
      <c r="G89" s="63"/>
      <c r="H89" s="69"/>
      <c r="I89" s="69"/>
      <c r="J89" s="63"/>
    </row>
    <row r="90" spans="1:11" ht="15.75" customHeight="1" x14ac:dyDescent="0.2">
      <c r="A90" s="81"/>
      <c r="B90" s="111"/>
      <c r="C90" s="69"/>
      <c r="D90" s="13" t="s">
        <v>11</v>
      </c>
      <c r="E90" s="34">
        <v>532399.4</v>
      </c>
      <c r="F90" s="34">
        <f>522772.2+6888+1980.4+67.8</f>
        <v>531708.4</v>
      </c>
      <c r="G90" s="63"/>
      <c r="H90" s="69"/>
      <c r="I90" s="69"/>
      <c r="J90" s="64"/>
    </row>
    <row r="91" spans="1:11" ht="15.75" customHeight="1" x14ac:dyDescent="0.2">
      <c r="A91" s="65" t="s">
        <v>56</v>
      </c>
      <c r="B91" s="74" t="s">
        <v>29</v>
      </c>
      <c r="C91" s="68" t="s">
        <v>13</v>
      </c>
      <c r="D91" s="13" t="s">
        <v>25</v>
      </c>
      <c r="E91" s="36">
        <f>E92+E94+E93</f>
        <v>2596.6999999999998</v>
      </c>
      <c r="F91" s="36">
        <f>F92+F94+F93</f>
        <v>2575.6999999999998</v>
      </c>
      <c r="G91" s="63" t="s">
        <v>1</v>
      </c>
      <c r="H91" s="68">
        <v>14</v>
      </c>
      <c r="I91" s="68">
        <v>14</v>
      </c>
      <c r="J91" s="62" t="s">
        <v>125</v>
      </c>
    </row>
    <row r="92" spans="1:11" ht="15.75" customHeight="1" x14ac:dyDescent="0.2">
      <c r="A92" s="65"/>
      <c r="B92" s="74"/>
      <c r="C92" s="69"/>
      <c r="D92" s="13" t="s">
        <v>12</v>
      </c>
      <c r="E92" s="34">
        <f t="shared" ref="E92:F94" si="5">E96</f>
        <v>917.5</v>
      </c>
      <c r="F92" s="34">
        <f t="shared" si="5"/>
        <v>896.6</v>
      </c>
      <c r="G92" s="63"/>
      <c r="H92" s="69"/>
      <c r="I92" s="69"/>
      <c r="J92" s="63"/>
    </row>
    <row r="93" spans="1:11" ht="15.75" customHeight="1" x14ac:dyDescent="0.2">
      <c r="A93" s="65"/>
      <c r="B93" s="74"/>
      <c r="C93" s="69"/>
      <c r="D93" s="13" t="s">
        <v>30</v>
      </c>
      <c r="E93" s="34">
        <f t="shared" si="5"/>
        <v>0</v>
      </c>
      <c r="F93" s="34">
        <f t="shared" si="5"/>
        <v>0</v>
      </c>
      <c r="G93" s="63"/>
      <c r="H93" s="69"/>
      <c r="I93" s="69"/>
      <c r="J93" s="63"/>
    </row>
    <row r="94" spans="1:11" ht="15.75" customHeight="1" x14ac:dyDescent="0.2">
      <c r="A94" s="65"/>
      <c r="B94" s="74"/>
      <c r="C94" s="69"/>
      <c r="D94" s="13" t="s">
        <v>11</v>
      </c>
      <c r="E94" s="34">
        <f t="shared" si="5"/>
        <v>1679.2</v>
      </c>
      <c r="F94" s="34">
        <f t="shared" si="5"/>
        <v>1679.1</v>
      </c>
      <c r="G94" s="63"/>
      <c r="H94" s="69"/>
      <c r="I94" s="69"/>
      <c r="J94" s="63"/>
    </row>
    <row r="95" spans="1:11" ht="15.75" customHeight="1" x14ac:dyDescent="0.2">
      <c r="A95" s="65"/>
      <c r="B95" s="65" t="s">
        <v>62</v>
      </c>
      <c r="C95" s="69"/>
      <c r="D95" s="13" t="s">
        <v>25</v>
      </c>
      <c r="E95" s="34">
        <f>E96+E98+E97</f>
        <v>2596.6999999999998</v>
      </c>
      <c r="F95" s="34">
        <f>F96+F98+F97</f>
        <v>2575.6999999999998</v>
      </c>
      <c r="G95" s="63"/>
      <c r="H95" s="69"/>
      <c r="I95" s="69"/>
      <c r="J95" s="63"/>
    </row>
    <row r="96" spans="1:11" ht="15.75" customHeight="1" x14ac:dyDescent="0.2">
      <c r="A96" s="65"/>
      <c r="B96" s="111"/>
      <c r="C96" s="69"/>
      <c r="D96" s="13" t="s">
        <v>12</v>
      </c>
      <c r="E96" s="34">
        <v>917.5</v>
      </c>
      <c r="F96" s="34">
        <f>750.5+146.1</f>
        <v>896.6</v>
      </c>
      <c r="G96" s="63"/>
      <c r="H96" s="69"/>
      <c r="I96" s="69"/>
      <c r="J96" s="63"/>
    </row>
    <row r="97" spans="1:11" ht="15.75" customHeight="1" x14ac:dyDescent="0.2">
      <c r="A97" s="65"/>
      <c r="B97" s="111"/>
      <c r="C97" s="69"/>
      <c r="D97" s="13" t="s">
        <v>30</v>
      </c>
      <c r="E97" s="34">
        <v>0</v>
      </c>
      <c r="F97" s="34">
        <v>0</v>
      </c>
      <c r="G97" s="63"/>
      <c r="H97" s="69"/>
      <c r="I97" s="69"/>
      <c r="J97" s="63"/>
    </row>
    <row r="98" spans="1:11" ht="15.75" customHeight="1" x14ac:dyDescent="0.2">
      <c r="A98" s="65"/>
      <c r="B98" s="111"/>
      <c r="C98" s="69"/>
      <c r="D98" s="13" t="s">
        <v>11</v>
      </c>
      <c r="E98" s="34">
        <v>1679.2</v>
      </c>
      <c r="F98" s="34">
        <v>1679.1</v>
      </c>
      <c r="G98" s="64"/>
      <c r="H98" s="69"/>
      <c r="I98" s="69"/>
      <c r="J98" s="64"/>
    </row>
    <row r="99" spans="1:11" ht="15.75" customHeight="1" x14ac:dyDescent="0.2">
      <c r="A99" s="65" t="s">
        <v>57</v>
      </c>
      <c r="B99" s="74" t="s">
        <v>29</v>
      </c>
      <c r="C99" s="68" t="s">
        <v>13</v>
      </c>
      <c r="D99" s="13" t="s">
        <v>25</v>
      </c>
      <c r="E99" s="36">
        <f>E100</f>
        <v>4988</v>
      </c>
      <c r="F99" s="36">
        <f>F100</f>
        <v>4869.3999999999996</v>
      </c>
      <c r="G99" s="62" t="s">
        <v>1</v>
      </c>
      <c r="H99" s="68">
        <v>14</v>
      </c>
      <c r="I99" s="68">
        <v>14</v>
      </c>
      <c r="J99" s="62" t="s">
        <v>125</v>
      </c>
      <c r="K99" s="15"/>
    </row>
    <row r="100" spans="1:11" ht="15.75" customHeight="1" x14ac:dyDescent="0.2">
      <c r="A100" s="65"/>
      <c r="B100" s="74"/>
      <c r="C100" s="69"/>
      <c r="D100" s="13" t="s">
        <v>12</v>
      </c>
      <c r="E100" s="34">
        <f>E101</f>
        <v>4988</v>
      </c>
      <c r="F100" s="34">
        <f>F101</f>
        <v>4869.3999999999996</v>
      </c>
      <c r="G100" s="63"/>
      <c r="H100" s="69"/>
      <c r="I100" s="69"/>
      <c r="J100" s="63"/>
    </row>
    <row r="101" spans="1:11" ht="52.9" customHeight="1" x14ac:dyDescent="0.2">
      <c r="A101" s="65"/>
      <c r="B101" s="16" t="s">
        <v>62</v>
      </c>
      <c r="C101" s="69"/>
      <c r="D101" s="13" t="s">
        <v>12</v>
      </c>
      <c r="E101" s="34">
        <v>4988</v>
      </c>
      <c r="F101" s="34">
        <v>4869.3999999999996</v>
      </c>
      <c r="G101" s="64"/>
      <c r="H101" s="69"/>
      <c r="I101" s="69"/>
      <c r="J101" s="63"/>
    </row>
    <row r="102" spans="1:11" ht="15.75" customHeight="1" x14ac:dyDescent="0.2">
      <c r="A102" s="65" t="s">
        <v>58</v>
      </c>
      <c r="B102" s="121" t="s">
        <v>29</v>
      </c>
      <c r="C102" s="68" t="s">
        <v>13</v>
      </c>
      <c r="D102" s="13" t="s">
        <v>25</v>
      </c>
      <c r="E102" s="36">
        <f>E103+E104</f>
        <v>10777.9</v>
      </c>
      <c r="F102" s="36">
        <f>F103+F104</f>
        <v>9665.7000000000007</v>
      </c>
      <c r="G102" s="62" t="s">
        <v>1</v>
      </c>
      <c r="H102" s="68">
        <v>14</v>
      </c>
      <c r="I102" s="68">
        <v>14</v>
      </c>
      <c r="J102" s="62" t="s">
        <v>128</v>
      </c>
      <c r="K102" s="15"/>
    </row>
    <row r="103" spans="1:11" ht="15.75" customHeight="1" x14ac:dyDescent="0.2">
      <c r="A103" s="65"/>
      <c r="B103" s="122"/>
      <c r="C103" s="69"/>
      <c r="D103" s="13" t="s">
        <v>12</v>
      </c>
      <c r="E103" s="34">
        <f>E106</f>
        <v>10777.9</v>
      </c>
      <c r="F103" s="34">
        <f>F106</f>
        <v>9665.7000000000007</v>
      </c>
      <c r="G103" s="63"/>
      <c r="H103" s="69"/>
      <c r="I103" s="69"/>
      <c r="J103" s="63"/>
    </row>
    <row r="104" spans="1:11" ht="15.75" customHeight="1" x14ac:dyDescent="0.2">
      <c r="A104" s="65"/>
      <c r="B104" s="123"/>
      <c r="C104" s="69"/>
      <c r="D104" s="13" t="s">
        <v>11</v>
      </c>
      <c r="E104" s="34">
        <f>E107</f>
        <v>0</v>
      </c>
      <c r="F104" s="34">
        <f>F107</f>
        <v>0</v>
      </c>
      <c r="G104" s="63"/>
      <c r="H104" s="69"/>
      <c r="I104" s="69"/>
      <c r="J104" s="63"/>
    </row>
    <row r="105" spans="1:11" ht="15.75" customHeight="1" x14ac:dyDescent="0.2">
      <c r="A105" s="65"/>
      <c r="B105" s="65" t="s">
        <v>62</v>
      </c>
      <c r="C105" s="69"/>
      <c r="D105" s="13" t="s">
        <v>25</v>
      </c>
      <c r="E105" s="34">
        <f>E106+E107</f>
        <v>10777.9</v>
      </c>
      <c r="F105" s="34">
        <f>F106+F107</f>
        <v>9665.7000000000007</v>
      </c>
      <c r="G105" s="63"/>
      <c r="H105" s="69"/>
      <c r="I105" s="69"/>
      <c r="J105" s="63"/>
    </row>
    <row r="106" spans="1:11" ht="15.75" customHeight="1" x14ac:dyDescent="0.2">
      <c r="A106" s="65"/>
      <c r="B106" s="65"/>
      <c r="C106" s="69"/>
      <c r="D106" s="13" t="s">
        <v>12</v>
      </c>
      <c r="E106" s="34">
        <v>10777.9</v>
      </c>
      <c r="F106" s="34">
        <v>9665.7000000000007</v>
      </c>
      <c r="G106" s="63"/>
      <c r="H106" s="69"/>
      <c r="I106" s="69"/>
      <c r="J106" s="63"/>
    </row>
    <row r="107" spans="1:11" ht="15.75" customHeight="1" x14ac:dyDescent="0.2">
      <c r="A107" s="65"/>
      <c r="B107" s="65"/>
      <c r="C107" s="69"/>
      <c r="D107" s="13" t="s">
        <v>11</v>
      </c>
      <c r="E107" s="34">
        <v>0</v>
      </c>
      <c r="F107" s="34">
        <v>0</v>
      </c>
      <c r="G107" s="63"/>
      <c r="H107" s="69"/>
      <c r="I107" s="69"/>
      <c r="J107" s="63"/>
    </row>
    <row r="108" spans="1:11" ht="15.75" customHeight="1" x14ac:dyDescent="0.2">
      <c r="A108" s="65" t="s">
        <v>59</v>
      </c>
      <c r="B108" s="74" t="s">
        <v>29</v>
      </c>
      <c r="C108" s="68" t="s">
        <v>13</v>
      </c>
      <c r="D108" s="13" t="s">
        <v>25</v>
      </c>
      <c r="E108" s="36">
        <f>E109+E110</f>
        <v>380.6</v>
      </c>
      <c r="F108" s="36">
        <f>F109+F110</f>
        <v>380.6</v>
      </c>
      <c r="G108" s="62" t="s">
        <v>1</v>
      </c>
      <c r="H108" s="68">
        <v>2</v>
      </c>
      <c r="I108" s="68">
        <v>2</v>
      </c>
      <c r="J108" s="71"/>
    </row>
    <row r="109" spans="1:11" ht="15.75" customHeight="1" x14ac:dyDescent="0.2">
      <c r="A109" s="65"/>
      <c r="B109" s="74"/>
      <c r="C109" s="69"/>
      <c r="D109" s="13" t="s">
        <v>12</v>
      </c>
      <c r="E109" s="34">
        <f>E112</f>
        <v>380.6</v>
      </c>
      <c r="F109" s="34">
        <f>F112</f>
        <v>380.6</v>
      </c>
      <c r="G109" s="63"/>
      <c r="H109" s="69"/>
      <c r="I109" s="69"/>
      <c r="J109" s="72"/>
    </row>
    <row r="110" spans="1:11" ht="15.75" customHeight="1" x14ac:dyDescent="0.2">
      <c r="A110" s="65"/>
      <c r="B110" s="74"/>
      <c r="C110" s="69"/>
      <c r="D110" s="13" t="s">
        <v>11</v>
      </c>
      <c r="E110" s="34">
        <f>E113</f>
        <v>0</v>
      </c>
      <c r="F110" s="34">
        <f>F113</f>
        <v>0</v>
      </c>
      <c r="G110" s="63"/>
      <c r="H110" s="69"/>
      <c r="I110" s="69"/>
      <c r="J110" s="72"/>
    </row>
    <row r="111" spans="1:11" ht="15.75" customHeight="1" x14ac:dyDescent="0.2">
      <c r="A111" s="65"/>
      <c r="B111" s="65" t="s">
        <v>62</v>
      </c>
      <c r="C111" s="69"/>
      <c r="D111" s="13" t="s">
        <v>25</v>
      </c>
      <c r="E111" s="34">
        <f>E112+E113</f>
        <v>380.6</v>
      </c>
      <c r="F111" s="34">
        <f>F112+F113</f>
        <v>380.6</v>
      </c>
      <c r="G111" s="63"/>
      <c r="H111" s="69"/>
      <c r="I111" s="69"/>
      <c r="J111" s="72"/>
    </row>
    <row r="112" spans="1:11" ht="15.75" customHeight="1" x14ac:dyDescent="0.2">
      <c r="A112" s="65"/>
      <c r="B112" s="65"/>
      <c r="C112" s="69"/>
      <c r="D112" s="13" t="s">
        <v>12</v>
      </c>
      <c r="E112" s="34">
        <v>380.6</v>
      </c>
      <c r="F112" s="34">
        <v>380.6</v>
      </c>
      <c r="G112" s="63"/>
      <c r="H112" s="69"/>
      <c r="I112" s="69"/>
      <c r="J112" s="72"/>
    </row>
    <row r="113" spans="1:11" ht="15.75" customHeight="1" x14ac:dyDescent="0.2">
      <c r="A113" s="65"/>
      <c r="B113" s="65"/>
      <c r="C113" s="69"/>
      <c r="D113" s="13" t="s">
        <v>11</v>
      </c>
      <c r="E113" s="34">
        <v>0</v>
      </c>
      <c r="F113" s="34">
        <v>0</v>
      </c>
      <c r="G113" s="64"/>
      <c r="H113" s="69"/>
      <c r="I113" s="69"/>
      <c r="J113" s="72"/>
    </row>
    <row r="114" spans="1:11" ht="15.75" customHeight="1" x14ac:dyDescent="0.2">
      <c r="A114" s="80" t="s">
        <v>60</v>
      </c>
      <c r="B114" s="74" t="s">
        <v>29</v>
      </c>
      <c r="C114" s="68" t="s">
        <v>13</v>
      </c>
      <c r="D114" s="13" t="s">
        <v>25</v>
      </c>
      <c r="E114" s="36">
        <f>E115+E117+E116</f>
        <v>35748.400000000001</v>
      </c>
      <c r="F114" s="36">
        <f>F115+F117+F116</f>
        <v>34593.599999999999</v>
      </c>
      <c r="G114" s="63" t="s">
        <v>1</v>
      </c>
      <c r="H114" s="68">
        <v>14</v>
      </c>
      <c r="I114" s="68">
        <v>14</v>
      </c>
      <c r="J114" s="62" t="s">
        <v>127</v>
      </c>
    </row>
    <row r="115" spans="1:11" ht="15.75" customHeight="1" x14ac:dyDescent="0.2">
      <c r="A115" s="81"/>
      <c r="B115" s="74"/>
      <c r="C115" s="69"/>
      <c r="D115" s="13" t="s">
        <v>12</v>
      </c>
      <c r="E115" s="34">
        <f>E120</f>
        <v>12232.4</v>
      </c>
      <c r="F115" s="34">
        <f>F120</f>
        <v>11090.9</v>
      </c>
      <c r="G115" s="63"/>
      <c r="H115" s="69"/>
      <c r="I115" s="69"/>
      <c r="J115" s="63"/>
      <c r="K115" s="15"/>
    </row>
    <row r="116" spans="1:11" ht="15.75" customHeight="1" x14ac:dyDescent="0.2">
      <c r="A116" s="81"/>
      <c r="B116" s="74"/>
      <c r="C116" s="69"/>
      <c r="D116" s="13" t="s">
        <v>30</v>
      </c>
      <c r="E116" s="34">
        <f>E119</f>
        <v>9974.1</v>
      </c>
      <c r="F116" s="34">
        <f>F119</f>
        <v>9968</v>
      </c>
      <c r="G116" s="63"/>
      <c r="H116" s="69"/>
      <c r="I116" s="69"/>
      <c r="J116" s="63"/>
      <c r="K116" s="15"/>
    </row>
    <row r="117" spans="1:11" ht="15.75" customHeight="1" x14ac:dyDescent="0.2">
      <c r="A117" s="81"/>
      <c r="B117" s="74"/>
      <c r="C117" s="69"/>
      <c r="D117" s="13" t="s">
        <v>11</v>
      </c>
      <c r="E117" s="34">
        <f>E121</f>
        <v>13541.9</v>
      </c>
      <c r="F117" s="34">
        <f>F121</f>
        <v>13534.7</v>
      </c>
      <c r="G117" s="63"/>
      <c r="H117" s="69"/>
      <c r="I117" s="69"/>
      <c r="J117" s="63"/>
    </row>
    <row r="118" spans="1:11" ht="15.75" customHeight="1" x14ac:dyDescent="0.2">
      <c r="A118" s="81"/>
      <c r="B118" s="65" t="s">
        <v>62</v>
      </c>
      <c r="C118" s="69"/>
      <c r="D118" s="13" t="s">
        <v>25</v>
      </c>
      <c r="E118" s="34">
        <f>E120+E121</f>
        <v>25774.3</v>
      </c>
      <c r="F118" s="34">
        <f>F120+F121</f>
        <v>24625.599999999999</v>
      </c>
      <c r="G118" s="63"/>
      <c r="H118" s="69"/>
      <c r="I118" s="69"/>
      <c r="J118" s="63"/>
    </row>
    <row r="119" spans="1:11" ht="15.75" customHeight="1" x14ac:dyDescent="0.2">
      <c r="A119" s="81"/>
      <c r="B119" s="65"/>
      <c r="C119" s="69"/>
      <c r="D119" s="13" t="s">
        <v>30</v>
      </c>
      <c r="E119" s="34">
        <v>9974.1</v>
      </c>
      <c r="F119" s="34">
        <v>9968</v>
      </c>
      <c r="G119" s="63"/>
      <c r="H119" s="69"/>
      <c r="I119" s="69"/>
      <c r="J119" s="63"/>
    </row>
    <row r="120" spans="1:11" ht="15.75" customHeight="1" x14ac:dyDescent="0.2">
      <c r="A120" s="81"/>
      <c r="B120" s="65"/>
      <c r="C120" s="69"/>
      <c r="D120" s="13" t="s">
        <v>12</v>
      </c>
      <c r="E120" s="34">
        <v>12232.4</v>
      </c>
      <c r="F120" s="34">
        <f>150.7+9546.2+1000.4+170.3+223.3</f>
        <v>11090.9</v>
      </c>
      <c r="G120" s="63"/>
      <c r="H120" s="69"/>
      <c r="I120" s="69"/>
      <c r="J120" s="63"/>
    </row>
    <row r="121" spans="1:11" ht="15.75" customHeight="1" x14ac:dyDescent="0.2">
      <c r="A121" s="81"/>
      <c r="B121" s="65"/>
      <c r="C121" s="69"/>
      <c r="D121" s="13" t="s">
        <v>11</v>
      </c>
      <c r="E121" s="34">
        <v>13541.9</v>
      </c>
      <c r="F121" s="34">
        <f>5313.3+371+1+3322.9+1958.6+2567.9</f>
        <v>13534.7</v>
      </c>
      <c r="G121" s="64"/>
      <c r="H121" s="69"/>
      <c r="I121" s="69"/>
      <c r="J121" s="63"/>
    </row>
    <row r="122" spans="1:11" ht="15.75" customHeight="1" x14ac:dyDescent="0.2">
      <c r="A122" s="80" t="s">
        <v>61</v>
      </c>
      <c r="B122" s="74" t="s">
        <v>29</v>
      </c>
      <c r="C122" s="68" t="s">
        <v>13</v>
      </c>
      <c r="D122" s="13" t="s">
        <v>25</v>
      </c>
      <c r="E122" s="36">
        <f>E123+E124</f>
        <v>1554</v>
      </c>
      <c r="F122" s="36">
        <f>F123+F124</f>
        <v>1381.6</v>
      </c>
      <c r="G122" s="63" t="s">
        <v>5</v>
      </c>
      <c r="H122" s="68">
        <v>1</v>
      </c>
      <c r="I122" s="68">
        <v>1</v>
      </c>
      <c r="J122" s="62" t="s">
        <v>126</v>
      </c>
    </row>
    <row r="123" spans="1:11" ht="15.75" customHeight="1" x14ac:dyDescent="0.2">
      <c r="A123" s="81"/>
      <c r="B123" s="74"/>
      <c r="C123" s="69"/>
      <c r="D123" s="13" t="s">
        <v>12</v>
      </c>
      <c r="E123" s="34">
        <f>E126+E129</f>
        <v>1554</v>
      </c>
      <c r="F123" s="34">
        <f>F126+F129</f>
        <v>1381.6</v>
      </c>
      <c r="G123" s="63"/>
      <c r="H123" s="69"/>
      <c r="I123" s="69"/>
      <c r="J123" s="63"/>
    </row>
    <row r="124" spans="1:11" ht="15.75" customHeight="1" x14ac:dyDescent="0.2">
      <c r="A124" s="81"/>
      <c r="B124" s="74"/>
      <c r="C124" s="69"/>
      <c r="D124" s="13" t="s">
        <v>11</v>
      </c>
      <c r="E124" s="34">
        <f>E127+E130</f>
        <v>0</v>
      </c>
      <c r="F124" s="34">
        <f>F127+F130</f>
        <v>0</v>
      </c>
      <c r="G124" s="63"/>
      <c r="H124" s="69"/>
      <c r="I124" s="69"/>
      <c r="J124" s="63"/>
    </row>
    <row r="125" spans="1:11" ht="15.75" customHeight="1" x14ac:dyDescent="0.2">
      <c r="A125" s="81"/>
      <c r="B125" s="65" t="s">
        <v>62</v>
      </c>
      <c r="C125" s="69"/>
      <c r="D125" s="13" t="s">
        <v>25</v>
      </c>
      <c r="E125" s="34">
        <f>E126+E127</f>
        <v>0</v>
      </c>
      <c r="F125" s="34">
        <f>F126+F127</f>
        <v>0</v>
      </c>
      <c r="G125" s="63"/>
      <c r="H125" s="69"/>
      <c r="I125" s="69"/>
      <c r="J125" s="63"/>
    </row>
    <row r="126" spans="1:11" ht="15.75" customHeight="1" x14ac:dyDescent="0.2">
      <c r="A126" s="81"/>
      <c r="B126" s="65"/>
      <c r="C126" s="69"/>
      <c r="D126" s="13" t="s">
        <v>12</v>
      </c>
      <c r="E126" s="34">
        <v>0</v>
      </c>
      <c r="F126" s="34">
        <v>0</v>
      </c>
      <c r="G126" s="63"/>
      <c r="H126" s="69"/>
      <c r="I126" s="69"/>
      <c r="J126" s="63"/>
    </row>
    <row r="127" spans="1:11" ht="15.75" customHeight="1" x14ac:dyDescent="0.2">
      <c r="A127" s="81"/>
      <c r="B127" s="65"/>
      <c r="C127" s="69"/>
      <c r="D127" s="13" t="s">
        <v>11</v>
      </c>
      <c r="E127" s="34">
        <v>0</v>
      </c>
      <c r="F127" s="34">
        <v>0</v>
      </c>
      <c r="G127" s="63"/>
      <c r="H127" s="69"/>
      <c r="I127" s="69"/>
      <c r="J127" s="63"/>
    </row>
    <row r="128" spans="1:11" ht="15.75" customHeight="1" x14ac:dyDescent="0.2">
      <c r="A128" s="81"/>
      <c r="B128" s="80" t="s">
        <v>27</v>
      </c>
      <c r="C128" s="69"/>
      <c r="D128" s="13" t="s">
        <v>25</v>
      </c>
      <c r="E128" s="34">
        <f>E129+E130</f>
        <v>1554</v>
      </c>
      <c r="F128" s="34">
        <f>F129+F130</f>
        <v>1381.6</v>
      </c>
      <c r="G128" s="63"/>
      <c r="H128" s="69"/>
      <c r="I128" s="69"/>
      <c r="J128" s="63"/>
    </row>
    <row r="129" spans="1:10" ht="15.75" customHeight="1" x14ac:dyDescent="0.2">
      <c r="A129" s="81"/>
      <c r="B129" s="81"/>
      <c r="C129" s="69"/>
      <c r="D129" s="13" t="s">
        <v>12</v>
      </c>
      <c r="E129" s="34">
        <v>1554</v>
      </c>
      <c r="F129" s="34">
        <v>1381.6</v>
      </c>
      <c r="G129" s="63"/>
      <c r="H129" s="69"/>
      <c r="I129" s="69"/>
      <c r="J129" s="63"/>
    </row>
    <row r="130" spans="1:10" ht="15.75" customHeight="1" x14ac:dyDescent="0.2">
      <c r="A130" s="82"/>
      <c r="B130" s="82"/>
      <c r="C130" s="70"/>
      <c r="D130" s="13" t="s">
        <v>11</v>
      </c>
      <c r="E130" s="34">
        <v>0</v>
      </c>
      <c r="F130" s="34">
        <v>0</v>
      </c>
      <c r="G130" s="64"/>
      <c r="H130" s="70"/>
      <c r="I130" s="70"/>
      <c r="J130" s="64"/>
    </row>
    <row r="131" spans="1:10" ht="16.149999999999999" customHeight="1" x14ac:dyDescent="0.25">
      <c r="A131" s="107" t="s">
        <v>63</v>
      </c>
      <c r="B131" s="74" t="s">
        <v>33</v>
      </c>
      <c r="C131" s="68" t="s">
        <v>13</v>
      </c>
      <c r="D131" s="14" t="s">
        <v>25</v>
      </c>
      <c r="E131" s="33">
        <f>E132+E133</f>
        <v>43087.1</v>
      </c>
      <c r="F131" s="33">
        <f>F132+F133</f>
        <v>41620</v>
      </c>
      <c r="G131" s="68" t="s">
        <v>0</v>
      </c>
      <c r="H131" s="68" t="s">
        <v>0</v>
      </c>
      <c r="I131" s="68" t="s">
        <v>0</v>
      </c>
      <c r="J131" s="68" t="s">
        <v>0</v>
      </c>
    </row>
    <row r="132" spans="1:10" ht="38.25" x14ac:dyDescent="0.2">
      <c r="A132" s="108"/>
      <c r="B132" s="74"/>
      <c r="C132" s="69"/>
      <c r="D132" s="12" t="s">
        <v>23</v>
      </c>
      <c r="E132" s="34">
        <f>E135+E141+E138</f>
        <v>43087.1</v>
      </c>
      <c r="F132" s="34">
        <f>F135+F141+F138</f>
        <v>41620</v>
      </c>
      <c r="G132" s="69"/>
      <c r="H132" s="69"/>
      <c r="I132" s="69"/>
      <c r="J132" s="69"/>
    </row>
    <row r="133" spans="1:10" ht="38.25" x14ac:dyDescent="0.2">
      <c r="A133" s="108"/>
      <c r="B133" s="74"/>
      <c r="C133" s="70"/>
      <c r="D133" s="12" t="s">
        <v>21</v>
      </c>
      <c r="E133" s="34">
        <f>E136+E142</f>
        <v>0</v>
      </c>
      <c r="F133" s="34">
        <f>F136+F142</f>
        <v>0</v>
      </c>
      <c r="G133" s="70"/>
      <c r="H133" s="70"/>
      <c r="I133" s="70"/>
      <c r="J133" s="70"/>
    </row>
    <row r="134" spans="1:10" ht="13.5" x14ac:dyDescent="0.25">
      <c r="A134" s="108"/>
      <c r="B134" s="65" t="s">
        <v>41</v>
      </c>
      <c r="C134" s="68" t="s">
        <v>13</v>
      </c>
      <c r="D134" s="14" t="s">
        <v>25</v>
      </c>
      <c r="E134" s="33">
        <f>E135+E136</f>
        <v>629.1</v>
      </c>
      <c r="F134" s="33">
        <f>F135+F136</f>
        <v>0</v>
      </c>
      <c r="G134" s="68" t="s">
        <v>0</v>
      </c>
      <c r="H134" s="68" t="s">
        <v>0</v>
      </c>
      <c r="I134" s="68" t="s">
        <v>0</v>
      </c>
      <c r="J134" s="68" t="s">
        <v>0</v>
      </c>
    </row>
    <row r="135" spans="1:10" ht="38.25" x14ac:dyDescent="0.2">
      <c r="A135" s="108"/>
      <c r="B135" s="65"/>
      <c r="C135" s="69"/>
      <c r="D135" s="12" t="s">
        <v>23</v>
      </c>
      <c r="E135" s="34">
        <f>E153</f>
        <v>629.1</v>
      </c>
      <c r="F135" s="34">
        <f>F153</f>
        <v>0</v>
      </c>
      <c r="G135" s="69"/>
      <c r="H135" s="69"/>
      <c r="I135" s="69"/>
      <c r="J135" s="69"/>
    </row>
    <row r="136" spans="1:10" ht="38.25" x14ac:dyDescent="0.2">
      <c r="A136" s="108"/>
      <c r="B136" s="65"/>
      <c r="C136" s="70"/>
      <c r="D136" s="12" t="s">
        <v>21</v>
      </c>
      <c r="E136" s="34">
        <v>0</v>
      </c>
      <c r="F136" s="34">
        <v>0</v>
      </c>
      <c r="G136" s="70"/>
      <c r="H136" s="70"/>
      <c r="I136" s="70"/>
      <c r="J136" s="70"/>
    </row>
    <row r="137" spans="1:10" ht="13.5" x14ac:dyDescent="0.25">
      <c r="A137" s="108"/>
      <c r="B137" s="65" t="s">
        <v>2</v>
      </c>
      <c r="C137" s="68" t="s">
        <v>13</v>
      </c>
      <c r="D137" s="14" t="s">
        <v>25</v>
      </c>
      <c r="E137" s="33">
        <f>E138+E139</f>
        <v>0</v>
      </c>
      <c r="F137" s="33">
        <f>F138+F139</f>
        <v>0</v>
      </c>
      <c r="G137" s="68" t="s">
        <v>0</v>
      </c>
      <c r="H137" s="68" t="s">
        <v>0</v>
      </c>
      <c r="I137" s="68" t="s">
        <v>0</v>
      </c>
      <c r="J137" s="68" t="s">
        <v>0</v>
      </c>
    </row>
    <row r="138" spans="1:10" ht="38.25" x14ac:dyDescent="0.2">
      <c r="A138" s="108"/>
      <c r="B138" s="65"/>
      <c r="C138" s="69"/>
      <c r="D138" s="12" t="s">
        <v>23</v>
      </c>
      <c r="E138" s="34">
        <f>E152</f>
        <v>0</v>
      </c>
      <c r="F138" s="34">
        <f>F152</f>
        <v>0</v>
      </c>
      <c r="G138" s="69"/>
      <c r="H138" s="69"/>
      <c r="I138" s="69"/>
      <c r="J138" s="69"/>
    </row>
    <row r="139" spans="1:10" ht="38.25" x14ac:dyDescent="0.2">
      <c r="A139" s="108"/>
      <c r="B139" s="65"/>
      <c r="C139" s="70"/>
      <c r="D139" s="12" t="s">
        <v>21</v>
      </c>
      <c r="E139" s="34">
        <f>E152</f>
        <v>0</v>
      </c>
      <c r="F139" s="34">
        <f>F152</f>
        <v>0</v>
      </c>
      <c r="G139" s="70"/>
      <c r="H139" s="70"/>
      <c r="I139" s="70"/>
      <c r="J139" s="70"/>
    </row>
    <row r="140" spans="1:10" ht="13.5" x14ac:dyDescent="0.25">
      <c r="A140" s="108"/>
      <c r="B140" s="65" t="s">
        <v>36</v>
      </c>
      <c r="C140" s="68" t="s">
        <v>13</v>
      </c>
      <c r="D140" s="14" t="s">
        <v>25</v>
      </c>
      <c r="E140" s="33">
        <f>E141+E142</f>
        <v>42458</v>
      </c>
      <c r="F140" s="33">
        <f>F141+F142</f>
        <v>41620</v>
      </c>
      <c r="G140" s="68" t="s">
        <v>0</v>
      </c>
      <c r="H140" s="68" t="s">
        <v>0</v>
      </c>
      <c r="I140" s="68" t="s">
        <v>0</v>
      </c>
      <c r="J140" s="68" t="s">
        <v>0</v>
      </c>
    </row>
    <row r="141" spans="1:10" ht="38.25" x14ac:dyDescent="0.2">
      <c r="A141" s="108"/>
      <c r="B141" s="65"/>
      <c r="C141" s="69"/>
      <c r="D141" s="12" t="s">
        <v>23</v>
      </c>
      <c r="E141" s="34">
        <f>E144+E147+E149+E151</f>
        <v>42458</v>
      </c>
      <c r="F141" s="34">
        <f>F144+F147+F149+F151</f>
        <v>41620</v>
      </c>
      <c r="G141" s="69"/>
      <c r="H141" s="69"/>
      <c r="I141" s="69"/>
      <c r="J141" s="69"/>
    </row>
    <row r="142" spans="1:10" ht="38.25" x14ac:dyDescent="0.2">
      <c r="A142" s="109"/>
      <c r="B142" s="65"/>
      <c r="C142" s="70"/>
      <c r="D142" s="12" t="s">
        <v>21</v>
      </c>
      <c r="E142" s="34">
        <f>E145+E148</f>
        <v>0</v>
      </c>
      <c r="F142" s="34">
        <f>F145+F148</f>
        <v>0</v>
      </c>
      <c r="G142" s="70"/>
      <c r="H142" s="70"/>
      <c r="I142" s="70"/>
      <c r="J142" s="70"/>
    </row>
    <row r="143" spans="1:10" ht="15.75" customHeight="1" x14ac:dyDescent="0.2">
      <c r="A143" s="80" t="s">
        <v>64</v>
      </c>
      <c r="B143" s="121" t="s">
        <v>68</v>
      </c>
      <c r="C143" s="68" t="s">
        <v>13</v>
      </c>
      <c r="D143" s="13" t="s">
        <v>25</v>
      </c>
      <c r="E143" s="34">
        <f>E144+E145</f>
        <v>28198.9</v>
      </c>
      <c r="F143" s="34">
        <f>F144+F145</f>
        <v>27871.200000000001</v>
      </c>
      <c r="G143" s="62" t="s">
        <v>5</v>
      </c>
      <c r="H143" s="68">
        <v>1</v>
      </c>
      <c r="I143" s="68">
        <v>1</v>
      </c>
      <c r="J143" s="62" t="s">
        <v>130</v>
      </c>
    </row>
    <row r="144" spans="1:10" ht="15.75" customHeight="1" x14ac:dyDescent="0.2">
      <c r="A144" s="81"/>
      <c r="B144" s="122"/>
      <c r="C144" s="69"/>
      <c r="D144" s="13" t="s">
        <v>12</v>
      </c>
      <c r="E144" s="34">
        <v>28198.9</v>
      </c>
      <c r="F144" s="34">
        <v>27871.200000000001</v>
      </c>
      <c r="G144" s="63"/>
      <c r="H144" s="69"/>
      <c r="I144" s="69"/>
      <c r="J144" s="63"/>
    </row>
    <row r="145" spans="1:10" ht="15.75" customHeight="1" x14ac:dyDescent="0.2">
      <c r="A145" s="81"/>
      <c r="B145" s="123"/>
      <c r="C145" s="69"/>
      <c r="D145" s="13" t="s">
        <v>11</v>
      </c>
      <c r="E145" s="34">
        <v>0</v>
      </c>
      <c r="F145" s="34">
        <v>0</v>
      </c>
      <c r="G145" s="63"/>
      <c r="H145" s="69"/>
      <c r="I145" s="69"/>
      <c r="J145" s="63"/>
    </row>
    <row r="146" spans="1:10" ht="14.45" customHeight="1" x14ac:dyDescent="0.2">
      <c r="A146" s="80" t="s">
        <v>65</v>
      </c>
      <c r="B146" s="121" t="s">
        <v>68</v>
      </c>
      <c r="C146" s="69"/>
      <c r="D146" s="13" t="s">
        <v>25</v>
      </c>
      <c r="E146" s="34">
        <v>0</v>
      </c>
      <c r="F146" s="34">
        <v>0</v>
      </c>
      <c r="G146" s="62" t="s">
        <v>5</v>
      </c>
      <c r="H146" s="69"/>
      <c r="I146" s="69"/>
      <c r="J146" s="63"/>
    </row>
    <row r="147" spans="1:10" ht="18" customHeight="1" x14ac:dyDescent="0.2">
      <c r="A147" s="81"/>
      <c r="B147" s="122"/>
      <c r="C147" s="69"/>
      <c r="D147" s="13" t="s">
        <v>12</v>
      </c>
      <c r="E147" s="34">
        <v>0</v>
      </c>
      <c r="F147" s="34">
        <v>0</v>
      </c>
      <c r="G147" s="63"/>
      <c r="H147" s="69"/>
      <c r="I147" s="69"/>
      <c r="J147" s="63"/>
    </row>
    <row r="148" spans="1:10" ht="14.45" customHeight="1" x14ac:dyDescent="0.2">
      <c r="A148" s="81"/>
      <c r="B148" s="123"/>
      <c r="C148" s="69"/>
      <c r="D148" s="13" t="s">
        <v>11</v>
      </c>
      <c r="E148" s="34">
        <v>0</v>
      </c>
      <c r="F148" s="34">
        <v>0</v>
      </c>
      <c r="G148" s="64"/>
      <c r="H148" s="69"/>
      <c r="I148" s="69"/>
      <c r="J148" s="63"/>
    </row>
    <row r="149" spans="1:10" ht="55.9" customHeight="1" x14ac:dyDescent="0.2">
      <c r="A149" s="7" t="s">
        <v>66</v>
      </c>
      <c r="B149" s="17" t="s">
        <v>68</v>
      </c>
      <c r="C149" s="8" t="s">
        <v>13</v>
      </c>
      <c r="D149" s="13" t="s">
        <v>12</v>
      </c>
      <c r="E149" s="34">
        <v>0</v>
      </c>
      <c r="F149" s="35">
        <v>0</v>
      </c>
      <c r="G149" s="10" t="s">
        <v>5</v>
      </c>
      <c r="H149" s="18">
        <v>0</v>
      </c>
      <c r="I149" s="18">
        <v>0</v>
      </c>
      <c r="J149" s="13"/>
    </row>
    <row r="150" spans="1:10" ht="13.9" customHeight="1" x14ac:dyDescent="0.2">
      <c r="A150" s="80" t="s">
        <v>67</v>
      </c>
      <c r="B150" s="17" t="s">
        <v>33</v>
      </c>
      <c r="C150" s="62" t="s">
        <v>13</v>
      </c>
      <c r="D150" s="13" t="s">
        <v>25</v>
      </c>
      <c r="E150" s="34">
        <f>E151+E152+E153</f>
        <v>14888.2</v>
      </c>
      <c r="F150" s="34">
        <f>F151+F152+F153</f>
        <v>13748.8</v>
      </c>
      <c r="G150" s="62" t="s">
        <v>5</v>
      </c>
      <c r="H150" s="18" t="s">
        <v>0</v>
      </c>
      <c r="I150" s="18" t="s">
        <v>0</v>
      </c>
      <c r="J150" s="2" t="s">
        <v>0</v>
      </c>
    </row>
    <row r="151" spans="1:10" ht="19.899999999999999" customHeight="1" x14ac:dyDescent="0.2">
      <c r="A151" s="81"/>
      <c r="B151" s="17" t="s">
        <v>68</v>
      </c>
      <c r="C151" s="63"/>
      <c r="D151" s="13" t="s">
        <v>12</v>
      </c>
      <c r="E151" s="34">
        <v>14259.1</v>
      </c>
      <c r="F151" s="35">
        <v>13748.8</v>
      </c>
      <c r="G151" s="63"/>
      <c r="H151" s="18">
        <v>1</v>
      </c>
      <c r="I151" s="18">
        <v>1</v>
      </c>
      <c r="J151" s="13"/>
    </row>
    <row r="152" spans="1:10" ht="48" customHeight="1" x14ac:dyDescent="0.2">
      <c r="A152" s="81"/>
      <c r="B152" s="7" t="s">
        <v>2</v>
      </c>
      <c r="C152" s="63"/>
      <c r="D152" s="13" t="s">
        <v>12</v>
      </c>
      <c r="E152" s="34">
        <v>0</v>
      </c>
      <c r="F152" s="35">
        <v>0</v>
      </c>
      <c r="G152" s="63"/>
      <c r="H152" s="18">
        <v>0</v>
      </c>
      <c r="I152" s="18">
        <v>0</v>
      </c>
      <c r="J152" s="13"/>
    </row>
    <row r="153" spans="1:10" ht="35.450000000000003" customHeight="1" x14ac:dyDescent="0.2">
      <c r="A153" s="82"/>
      <c r="B153" s="7" t="s">
        <v>41</v>
      </c>
      <c r="C153" s="64"/>
      <c r="D153" s="13" t="s">
        <v>12</v>
      </c>
      <c r="E153" s="34">
        <v>629.1</v>
      </c>
      <c r="F153" s="35">
        <v>0</v>
      </c>
      <c r="G153" s="64"/>
      <c r="H153" s="18">
        <v>1</v>
      </c>
      <c r="I153" s="18">
        <v>0</v>
      </c>
      <c r="J153" s="8" t="s">
        <v>132</v>
      </c>
    </row>
    <row r="154" spans="1:10" ht="15.75" customHeight="1" x14ac:dyDescent="0.25">
      <c r="A154" s="102" t="s">
        <v>69</v>
      </c>
      <c r="B154" s="74" t="s">
        <v>29</v>
      </c>
      <c r="C154" s="68" t="s">
        <v>13</v>
      </c>
      <c r="D154" s="14" t="s">
        <v>25</v>
      </c>
      <c r="E154" s="33">
        <f>E155+E157+E156+0.01</f>
        <v>10235.51</v>
      </c>
      <c r="F154" s="33">
        <f>F155+F157+F156</f>
        <v>10104.199999999999</v>
      </c>
      <c r="G154" s="68" t="s">
        <v>0</v>
      </c>
      <c r="H154" s="68" t="s">
        <v>0</v>
      </c>
      <c r="I154" s="68" t="s">
        <v>0</v>
      </c>
      <c r="J154" s="68" t="s">
        <v>0</v>
      </c>
    </row>
    <row r="155" spans="1:10" ht="38.25" x14ac:dyDescent="0.2">
      <c r="A155" s="103"/>
      <c r="B155" s="74"/>
      <c r="C155" s="69"/>
      <c r="D155" s="12" t="s">
        <v>23</v>
      </c>
      <c r="E155" s="34">
        <f>E159+E163</f>
        <v>1555</v>
      </c>
      <c r="F155" s="34">
        <f>F159+F163</f>
        <v>1425.3999999999999</v>
      </c>
      <c r="G155" s="69"/>
      <c r="H155" s="69"/>
      <c r="I155" s="69"/>
      <c r="J155" s="69"/>
    </row>
    <row r="156" spans="1:10" ht="38.25" x14ac:dyDescent="0.2">
      <c r="A156" s="103"/>
      <c r="B156" s="74"/>
      <c r="C156" s="69"/>
      <c r="D156" s="12" t="s">
        <v>22</v>
      </c>
      <c r="E156" s="34">
        <f>E160</f>
        <v>0</v>
      </c>
      <c r="F156" s="34">
        <f>F160</f>
        <v>0</v>
      </c>
      <c r="G156" s="69"/>
      <c r="H156" s="69"/>
      <c r="I156" s="69"/>
      <c r="J156" s="69"/>
    </row>
    <row r="157" spans="1:10" ht="38.25" x14ac:dyDescent="0.2">
      <c r="A157" s="103"/>
      <c r="B157" s="74"/>
      <c r="C157" s="70"/>
      <c r="D157" s="12" t="s">
        <v>21</v>
      </c>
      <c r="E157" s="34">
        <f>E161</f>
        <v>8680.5</v>
      </c>
      <c r="F157" s="34">
        <f>F161</f>
        <v>8678.7999999999993</v>
      </c>
      <c r="G157" s="70"/>
      <c r="H157" s="70"/>
      <c r="I157" s="70"/>
      <c r="J157" s="70"/>
    </row>
    <row r="158" spans="1:10" ht="13.5" x14ac:dyDescent="0.25">
      <c r="A158" s="103"/>
      <c r="B158" s="80" t="s">
        <v>40</v>
      </c>
      <c r="C158" s="68" t="s">
        <v>13</v>
      </c>
      <c r="D158" s="14" t="s">
        <v>25</v>
      </c>
      <c r="E158" s="33">
        <f>E159+E161+E160</f>
        <v>10235.5</v>
      </c>
      <c r="F158" s="33">
        <f>F159+F161+F160</f>
        <v>10104.199999999999</v>
      </c>
      <c r="G158" s="68" t="s">
        <v>0</v>
      </c>
      <c r="H158" s="68" t="s">
        <v>0</v>
      </c>
      <c r="I158" s="68" t="s">
        <v>0</v>
      </c>
      <c r="J158" s="68" t="s">
        <v>0</v>
      </c>
    </row>
    <row r="159" spans="1:10" ht="38.25" x14ac:dyDescent="0.2">
      <c r="A159" s="103"/>
      <c r="B159" s="81"/>
      <c r="C159" s="69"/>
      <c r="D159" s="12" t="s">
        <v>23</v>
      </c>
      <c r="E159" s="34">
        <f t="shared" ref="E159:F161" si="6">E167+E179</f>
        <v>1555</v>
      </c>
      <c r="F159" s="34">
        <f t="shared" si="6"/>
        <v>1425.3999999999999</v>
      </c>
      <c r="G159" s="69"/>
      <c r="H159" s="69"/>
      <c r="I159" s="69"/>
      <c r="J159" s="69"/>
    </row>
    <row r="160" spans="1:10" ht="38.25" x14ac:dyDescent="0.2">
      <c r="A160" s="103"/>
      <c r="B160" s="81"/>
      <c r="C160" s="69"/>
      <c r="D160" s="12" t="s">
        <v>22</v>
      </c>
      <c r="E160" s="34">
        <f t="shared" si="6"/>
        <v>0</v>
      </c>
      <c r="F160" s="34">
        <f t="shared" si="6"/>
        <v>0</v>
      </c>
      <c r="G160" s="69"/>
      <c r="H160" s="69"/>
      <c r="I160" s="69"/>
      <c r="J160" s="69"/>
    </row>
    <row r="161" spans="1:10" ht="38.25" x14ac:dyDescent="0.2">
      <c r="A161" s="103"/>
      <c r="B161" s="82"/>
      <c r="C161" s="70"/>
      <c r="D161" s="12" t="s">
        <v>21</v>
      </c>
      <c r="E161" s="34">
        <f t="shared" si="6"/>
        <v>8680.5</v>
      </c>
      <c r="F161" s="34">
        <f t="shared" si="6"/>
        <v>8678.7999999999993</v>
      </c>
      <c r="G161" s="70"/>
      <c r="H161" s="70"/>
      <c r="I161" s="70"/>
      <c r="J161" s="70"/>
    </row>
    <row r="162" spans="1:10" ht="13.5" x14ac:dyDescent="0.25">
      <c r="A162" s="9"/>
      <c r="B162" s="80" t="s">
        <v>36</v>
      </c>
      <c r="C162" s="68" t="s">
        <v>13</v>
      </c>
      <c r="D162" s="14" t="s">
        <v>25</v>
      </c>
      <c r="E162" s="33">
        <f>E163+E165+E164</f>
        <v>0</v>
      </c>
      <c r="F162" s="33">
        <f>F163+F165+F164</f>
        <v>0</v>
      </c>
      <c r="G162" s="68" t="s">
        <v>0</v>
      </c>
      <c r="H162" s="68" t="s">
        <v>0</v>
      </c>
      <c r="I162" s="68" t="s">
        <v>0</v>
      </c>
      <c r="J162" s="68" t="s">
        <v>0</v>
      </c>
    </row>
    <row r="163" spans="1:10" ht="38.25" x14ac:dyDescent="0.2">
      <c r="A163" s="9"/>
      <c r="B163" s="81"/>
      <c r="C163" s="69"/>
      <c r="D163" s="12" t="s">
        <v>23</v>
      </c>
      <c r="E163" s="34">
        <f>E171</f>
        <v>0</v>
      </c>
      <c r="F163" s="34">
        <f>F171</f>
        <v>0</v>
      </c>
      <c r="G163" s="69"/>
      <c r="H163" s="69"/>
      <c r="I163" s="69"/>
      <c r="J163" s="69"/>
    </row>
    <row r="164" spans="1:10" ht="38.25" x14ac:dyDescent="0.2">
      <c r="A164" s="9"/>
      <c r="B164" s="81"/>
      <c r="C164" s="69"/>
      <c r="D164" s="12" t="s">
        <v>22</v>
      </c>
      <c r="E164" s="34">
        <v>0</v>
      </c>
      <c r="F164" s="34">
        <v>0</v>
      </c>
      <c r="G164" s="69"/>
      <c r="H164" s="69"/>
      <c r="I164" s="69"/>
      <c r="J164" s="69"/>
    </row>
    <row r="165" spans="1:10" ht="38.25" x14ac:dyDescent="0.2">
      <c r="A165" s="9"/>
      <c r="B165" s="82"/>
      <c r="C165" s="70"/>
      <c r="D165" s="12" t="s">
        <v>21</v>
      </c>
      <c r="E165" s="34">
        <v>0</v>
      </c>
      <c r="F165" s="34">
        <v>0</v>
      </c>
      <c r="G165" s="70"/>
      <c r="H165" s="70"/>
      <c r="I165" s="70"/>
      <c r="J165" s="70"/>
    </row>
    <row r="166" spans="1:10" ht="15.75" customHeight="1" x14ac:dyDescent="0.2">
      <c r="A166" s="80" t="s">
        <v>70</v>
      </c>
      <c r="B166" s="65" t="s">
        <v>2</v>
      </c>
      <c r="C166" s="62" t="s">
        <v>13</v>
      </c>
      <c r="D166" s="13" t="s">
        <v>25</v>
      </c>
      <c r="E166" s="34">
        <f>E167+E168+E169</f>
        <v>10235.5</v>
      </c>
      <c r="F166" s="34">
        <f>F167+F168+F169</f>
        <v>10104.199999999999</v>
      </c>
      <c r="G166" s="62" t="s">
        <v>1</v>
      </c>
      <c r="H166" s="68">
        <v>3</v>
      </c>
      <c r="I166" s="68">
        <v>3</v>
      </c>
      <c r="J166" s="62" t="s">
        <v>125</v>
      </c>
    </row>
    <row r="167" spans="1:10" ht="15.75" customHeight="1" x14ac:dyDescent="0.2">
      <c r="A167" s="81"/>
      <c r="B167" s="65"/>
      <c r="C167" s="63"/>
      <c r="D167" s="13" t="s">
        <v>12</v>
      </c>
      <c r="E167" s="34">
        <v>1555</v>
      </c>
      <c r="F167" s="34">
        <f>670.6+545+209.8</f>
        <v>1425.3999999999999</v>
      </c>
      <c r="G167" s="63"/>
      <c r="H167" s="69"/>
      <c r="I167" s="69"/>
      <c r="J167" s="63"/>
    </row>
    <row r="168" spans="1:10" ht="15.75" customHeight="1" x14ac:dyDescent="0.2">
      <c r="A168" s="81"/>
      <c r="B168" s="65"/>
      <c r="C168" s="63"/>
      <c r="D168" s="13" t="s">
        <v>30</v>
      </c>
      <c r="E168" s="34">
        <v>0</v>
      </c>
      <c r="F168" s="34">
        <v>0</v>
      </c>
      <c r="G168" s="63"/>
      <c r="H168" s="69"/>
      <c r="I168" s="69"/>
      <c r="J168" s="63"/>
    </row>
    <row r="169" spans="1:10" ht="15.75" customHeight="1" x14ac:dyDescent="0.2">
      <c r="A169" s="81"/>
      <c r="B169" s="65"/>
      <c r="C169" s="63"/>
      <c r="D169" s="13" t="s">
        <v>11</v>
      </c>
      <c r="E169" s="34">
        <v>8680.5</v>
      </c>
      <c r="F169" s="34">
        <f>6267.4+2411.4</f>
        <v>8678.7999999999993</v>
      </c>
      <c r="G169" s="63"/>
      <c r="H169" s="70"/>
      <c r="I169" s="70"/>
      <c r="J169" s="64"/>
    </row>
    <row r="170" spans="1:10" ht="15.75" customHeight="1" x14ac:dyDescent="0.2">
      <c r="A170" s="81"/>
      <c r="B170" s="65" t="s">
        <v>45</v>
      </c>
      <c r="C170" s="63"/>
      <c r="D170" s="13" t="s">
        <v>25</v>
      </c>
      <c r="E170" s="34">
        <f>E171+E172+E173</f>
        <v>0</v>
      </c>
      <c r="F170" s="34">
        <f>F171+F172+F173</f>
        <v>0</v>
      </c>
      <c r="G170" s="63"/>
      <c r="H170" s="68">
        <v>0</v>
      </c>
      <c r="I170" s="68">
        <v>0</v>
      </c>
      <c r="J170" s="71"/>
    </row>
    <row r="171" spans="1:10" ht="15.75" customHeight="1" x14ac:dyDescent="0.2">
      <c r="A171" s="81"/>
      <c r="B171" s="65"/>
      <c r="C171" s="63"/>
      <c r="D171" s="13" t="s">
        <v>12</v>
      </c>
      <c r="E171" s="34">
        <v>0</v>
      </c>
      <c r="F171" s="34">
        <v>0</v>
      </c>
      <c r="G171" s="63"/>
      <c r="H171" s="69"/>
      <c r="I171" s="69"/>
      <c r="J171" s="72"/>
    </row>
    <row r="172" spans="1:10" ht="15.75" customHeight="1" x14ac:dyDescent="0.2">
      <c r="A172" s="81"/>
      <c r="B172" s="65"/>
      <c r="C172" s="63"/>
      <c r="D172" s="13" t="s">
        <v>30</v>
      </c>
      <c r="E172" s="34">
        <v>0</v>
      </c>
      <c r="F172" s="34">
        <v>0</v>
      </c>
      <c r="G172" s="63"/>
      <c r="H172" s="69"/>
      <c r="I172" s="69"/>
      <c r="J172" s="72"/>
    </row>
    <row r="173" spans="1:10" ht="15.75" customHeight="1" x14ac:dyDescent="0.2">
      <c r="A173" s="82"/>
      <c r="B173" s="65"/>
      <c r="C173" s="63"/>
      <c r="D173" s="13" t="s">
        <v>11</v>
      </c>
      <c r="E173" s="34">
        <v>0</v>
      </c>
      <c r="F173" s="34">
        <v>0</v>
      </c>
      <c r="G173" s="64"/>
      <c r="H173" s="70"/>
      <c r="I173" s="70"/>
      <c r="J173" s="73"/>
    </row>
    <row r="174" spans="1:10" x14ac:dyDescent="0.2">
      <c r="A174" s="80" t="s">
        <v>71</v>
      </c>
      <c r="B174" s="65" t="s">
        <v>48</v>
      </c>
      <c r="C174" s="62" t="s">
        <v>13</v>
      </c>
      <c r="D174" s="13" t="s">
        <v>25</v>
      </c>
      <c r="E174" s="34">
        <f t="shared" ref="E174:F174" si="7">E175+E176+E177</f>
        <v>0</v>
      </c>
      <c r="F174" s="34">
        <f t="shared" si="7"/>
        <v>0</v>
      </c>
      <c r="G174" s="62" t="s">
        <v>1</v>
      </c>
      <c r="H174" s="90">
        <v>0</v>
      </c>
      <c r="I174" s="76">
        <v>0</v>
      </c>
      <c r="J174" s="84"/>
    </row>
    <row r="175" spans="1:10" x14ac:dyDescent="0.2">
      <c r="A175" s="81"/>
      <c r="B175" s="65"/>
      <c r="C175" s="63"/>
      <c r="D175" s="13" t="s">
        <v>12</v>
      </c>
      <c r="E175" s="34">
        <f t="shared" ref="E175:F175" si="8">E179+E183</f>
        <v>0</v>
      </c>
      <c r="F175" s="34">
        <f t="shared" si="8"/>
        <v>0</v>
      </c>
      <c r="G175" s="63"/>
      <c r="H175" s="91"/>
      <c r="I175" s="77"/>
      <c r="J175" s="85"/>
    </row>
    <row r="176" spans="1:10" x14ac:dyDescent="0.2">
      <c r="A176" s="81"/>
      <c r="B176" s="65"/>
      <c r="C176" s="63"/>
      <c r="D176" s="13" t="s">
        <v>30</v>
      </c>
      <c r="E176" s="34">
        <f t="shared" ref="E176:F177" si="9">E180+E184</f>
        <v>0</v>
      </c>
      <c r="F176" s="34">
        <f t="shared" si="9"/>
        <v>0</v>
      </c>
      <c r="G176" s="63"/>
      <c r="H176" s="91"/>
      <c r="I176" s="77"/>
      <c r="J176" s="85"/>
    </row>
    <row r="177" spans="1:10" x14ac:dyDescent="0.2">
      <c r="A177" s="81"/>
      <c r="B177" s="65"/>
      <c r="C177" s="63"/>
      <c r="D177" s="13" t="s">
        <v>11</v>
      </c>
      <c r="E177" s="34">
        <f t="shared" si="9"/>
        <v>0</v>
      </c>
      <c r="F177" s="34">
        <f t="shared" si="9"/>
        <v>0</v>
      </c>
      <c r="G177" s="63"/>
      <c r="H177" s="91"/>
      <c r="I177" s="77"/>
      <c r="J177" s="85"/>
    </row>
    <row r="178" spans="1:10" x14ac:dyDescent="0.2">
      <c r="A178" s="81"/>
      <c r="B178" s="65" t="s">
        <v>49</v>
      </c>
      <c r="C178" s="63"/>
      <c r="D178" s="13" t="s">
        <v>25</v>
      </c>
      <c r="E178" s="34">
        <f t="shared" ref="E178:F178" si="10">E179+E180+E181</f>
        <v>0</v>
      </c>
      <c r="F178" s="34">
        <f t="shared" si="10"/>
        <v>0</v>
      </c>
      <c r="G178" s="63"/>
      <c r="H178" s="91"/>
      <c r="I178" s="77"/>
      <c r="J178" s="85"/>
    </row>
    <row r="179" spans="1:10" x14ac:dyDescent="0.2">
      <c r="A179" s="81"/>
      <c r="B179" s="65"/>
      <c r="C179" s="63"/>
      <c r="D179" s="13" t="s">
        <v>12</v>
      </c>
      <c r="E179" s="34">
        <f t="shared" ref="E179:F181" si="11">E191</f>
        <v>0</v>
      </c>
      <c r="F179" s="34">
        <f t="shared" si="11"/>
        <v>0</v>
      </c>
      <c r="G179" s="63"/>
      <c r="H179" s="91"/>
      <c r="I179" s="77"/>
      <c r="J179" s="85"/>
    </row>
    <row r="180" spans="1:10" x14ac:dyDescent="0.2">
      <c r="A180" s="81"/>
      <c r="B180" s="65"/>
      <c r="C180" s="63"/>
      <c r="D180" s="13" t="s">
        <v>30</v>
      </c>
      <c r="E180" s="34">
        <f t="shared" si="11"/>
        <v>0</v>
      </c>
      <c r="F180" s="34">
        <f t="shared" si="11"/>
        <v>0</v>
      </c>
      <c r="G180" s="63"/>
      <c r="H180" s="91"/>
      <c r="I180" s="77"/>
      <c r="J180" s="85"/>
    </row>
    <row r="181" spans="1:10" x14ac:dyDescent="0.2">
      <c r="A181" s="81"/>
      <c r="B181" s="65"/>
      <c r="C181" s="63"/>
      <c r="D181" s="13" t="s">
        <v>11</v>
      </c>
      <c r="E181" s="34">
        <f t="shared" si="11"/>
        <v>0</v>
      </c>
      <c r="F181" s="34">
        <f t="shared" si="11"/>
        <v>0</v>
      </c>
      <c r="G181" s="63"/>
      <c r="H181" s="91"/>
      <c r="I181" s="77"/>
      <c r="J181" s="85"/>
    </row>
    <row r="182" spans="1:10" x14ac:dyDescent="0.2">
      <c r="A182" s="81"/>
      <c r="B182" s="65" t="s">
        <v>50</v>
      </c>
      <c r="C182" s="63"/>
      <c r="D182" s="13" t="s">
        <v>25</v>
      </c>
      <c r="E182" s="34">
        <v>0</v>
      </c>
      <c r="F182" s="34">
        <v>0</v>
      </c>
      <c r="G182" s="63"/>
      <c r="H182" s="91"/>
      <c r="I182" s="77"/>
      <c r="J182" s="85"/>
    </row>
    <row r="183" spans="1:10" x14ac:dyDescent="0.2">
      <c r="A183" s="81"/>
      <c r="B183" s="65"/>
      <c r="C183" s="63"/>
      <c r="D183" s="13" t="s">
        <v>12</v>
      </c>
      <c r="E183" s="34">
        <v>0</v>
      </c>
      <c r="F183" s="34">
        <v>0</v>
      </c>
      <c r="G183" s="63"/>
      <c r="H183" s="91"/>
      <c r="I183" s="77"/>
      <c r="J183" s="85"/>
    </row>
    <row r="184" spans="1:10" x14ac:dyDescent="0.2">
      <c r="A184" s="81"/>
      <c r="B184" s="65"/>
      <c r="C184" s="63"/>
      <c r="D184" s="13" t="s">
        <v>30</v>
      </c>
      <c r="E184" s="34">
        <v>0</v>
      </c>
      <c r="F184" s="34">
        <v>0</v>
      </c>
      <c r="G184" s="63"/>
      <c r="H184" s="91"/>
      <c r="I184" s="77"/>
      <c r="J184" s="85"/>
    </row>
    <row r="185" spans="1:10" x14ac:dyDescent="0.2">
      <c r="A185" s="81"/>
      <c r="B185" s="65"/>
      <c r="C185" s="63"/>
      <c r="D185" s="13" t="s">
        <v>11</v>
      </c>
      <c r="E185" s="34">
        <v>0</v>
      </c>
      <c r="F185" s="34">
        <v>0</v>
      </c>
      <c r="G185" s="63"/>
      <c r="H185" s="91"/>
      <c r="I185" s="77"/>
      <c r="J185" s="85"/>
    </row>
    <row r="186" spans="1:10" x14ac:dyDescent="0.2">
      <c r="A186" s="81"/>
      <c r="B186" s="80" t="s">
        <v>36</v>
      </c>
      <c r="C186" s="63"/>
      <c r="D186" s="13" t="s">
        <v>25</v>
      </c>
      <c r="E186" s="34">
        <f t="shared" ref="E186:F186" si="12">E187+E188+E189</f>
        <v>0</v>
      </c>
      <c r="F186" s="34">
        <f t="shared" si="12"/>
        <v>0</v>
      </c>
      <c r="G186" s="63"/>
      <c r="H186" s="91"/>
      <c r="I186" s="77"/>
      <c r="J186" s="85"/>
    </row>
    <row r="187" spans="1:10" x14ac:dyDescent="0.2">
      <c r="A187" s="81"/>
      <c r="B187" s="81"/>
      <c r="C187" s="63"/>
      <c r="D187" s="13" t="s">
        <v>12</v>
      </c>
      <c r="E187" s="34">
        <v>0</v>
      </c>
      <c r="F187" s="34">
        <v>0</v>
      </c>
      <c r="G187" s="63"/>
      <c r="H187" s="91"/>
      <c r="I187" s="77"/>
      <c r="J187" s="85"/>
    </row>
    <row r="188" spans="1:10" x14ac:dyDescent="0.2">
      <c r="A188" s="81"/>
      <c r="B188" s="81"/>
      <c r="C188" s="63"/>
      <c r="D188" s="13" t="s">
        <v>30</v>
      </c>
      <c r="E188" s="34">
        <v>0</v>
      </c>
      <c r="F188" s="34">
        <v>0</v>
      </c>
      <c r="G188" s="63"/>
      <c r="H188" s="91"/>
      <c r="I188" s="77"/>
      <c r="J188" s="85"/>
    </row>
    <row r="189" spans="1:10" x14ac:dyDescent="0.2">
      <c r="A189" s="82"/>
      <c r="B189" s="82"/>
      <c r="C189" s="64"/>
      <c r="D189" s="13" t="s">
        <v>11</v>
      </c>
      <c r="E189" s="34">
        <v>0</v>
      </c>
      <c r="F189" s="34">
        <v>0</v>
      </c>
      <c r="G189" s="64"/>
      <c r="H189" s="92"/>
      <c r="I189" s="78"/>
      <c r="J189" s="86"/>
    </row>
    <row r="190" spans="1:10" ht="14.45" customHeight="1" x14ac:dyDescent="0.2">
      <c r="A190" s="124" t="s">
        <v>72</v>
      </c>
      <c r="B190" s="65" t="s">
        <v>44</v>
      </c>
      <c r="C190" s="62" t="s">
        <v>13</v>
      </c>
      <c r="D190" s="13" t="s">
        <v>25</v>
      </c>
      <c r="E190" s="37">
        <f>E191+E193+E192</f>
        <v>0</v>
      </c>
      <c r="F190" s="37">
        <f t="shared" ref="F190" si="13">F191+F193+F192</f>
        <v>0</v>
      </c>
      <c r="G190" s="62" t="s">
        <v>1</v>
      </c>
      <c r="H190" s="90">
        <v>0</v>
      </c>
      <c r="I190" s="76">
        <v>0</v>
      </c>
      <c r="J190" s="84"/>
    </row>
    <row r="191" spans="1:10" x14ac:dyDescent="0.2">
      <c r="A191" s="81"/>
      <c r="B191" s="65"/>
      <c r="C191" s="63"/>
      <c r="D191" s="13" t="s">
        <v>12</v>
      </c>
      <c r="E191" s="37">
        <v>0</v>
      </c>
      <c r="F191" s="34">
        <v>0</v>
      </c>
      <c r="G191" s="63"/>
      <c r="H191" s="91"/>
      <c r="I191" s="77"/>
      <c r="J191" s="85"/>
    </row>
    <row r="192" spans="1:10" x14ac:dyDescent="0.2">
      <c r="A192" s="81"/>
      <c r="B192" s="65"/>
      <c r="C192" s="63"/>
      <c r="D192" s="13" t="s">
        <v>30</v>
      </c>
      <c r="E192" s="37">
        <v>0</v>
      </c>
      <c r="F192" s="34">
        <v>0</v>
      </c>
      <c r="G192" s="63"/>
      <c r="H192" s="91"/>
      <c r="I192" s="77"/>
      <c r="J192" s="85"/>
    </row>
    <row r="193" spans="1:10" ht="22.9" customHeight="1" x14ac:dyDescent="0.2">
      <c r="A193" s="82"/>
      <c r="B193" s="65"/>
      <c r="C193" s="64"/>
      <c r="D193" s="13" t="s">
        <v>11</v>
      </c>
      <c r="E193" s="37">
        <v>0</v>
      </c>
      <c r="F193" s="34">
        <v>0</v>
      </c>
      <c r="G193" s="64"/>
      <c r="H193" s="92"/>
      <c r="I193" s="78"/>
      <c r="J193" s="86"/>
    </row>
    <row r="194" spans="1:10" ht="13.5" x14ac:dyDescent="0.25">
      <c r="A194" s="83" t="s">
        <v>73</v>
      </c>
      <c r="B194" s="74" t="s">
        <v>29</v>
      </c>
      <c r="C194" s="68" t="s">
        <v>13</v>
      </c>
      <c r="D194" s="14" t="s">
        <v>25</v>
      </c>
      <c r="E194" s="33">
        <f>E195+E196</f>
        <v>9708.73</v>
      </c>
      <c r="F194" s="33">
        <f>F195+F196</f>
        <v>9562.2000000000007</v>
      </c>
      <c r="G194" s="69" t="s">
        <v>0</v>
      </c>
      <c r="H194" s="68" t="s">
        <v>0</v>
      </c>
      <c r="I194" s="68" t="s">
        <v>0</v>
      </c>
      <c r="J194" s="68" t="s">
        <v>0</v>
      </c>
    </row>
    <row r="195" spans="1:10" ht="38.25" x14ac:dyDescent="0.2">
      <c r="A195" s="83"/>
      <c r="B195" s="74"/>
      <c r="C195" s="69"/>
      <c r="D195" s="12" t="s">
        <v>23</v>
      </c>
      <c r="E195" s="34">
        <f>E198+E204+E201</f>
        <v>5962.8899999999994</v>
      </c>
      <c r="F195" s="34">
        <f>F198+F204+F201</f>
        <v>5816.4000000000005</v>
      </c>
      <c r="G195" s="69"/>
      <c r="H195" s="69"/>
      <c r="I195" s="69"/>
      <c r="J195" s="69"/>
    </row>
    <row r="196" spans="1:10" ht="38.25" x14ac:dyDescent="0.2">
      <c r="A196" s="83"/>
      <c r="B196" s="74"/>
      <c r="C196" s="69"/>
      <c r="D196" s="12" t="s">
        <v>21</v>
      </c>
      <c r="E196" s="34">
        <f>E199+E205</f>
        <v>3745.84</v>
      </c>
      <c r="F196" s="34">
        <f>F199+F205</f>
        <v>3745.7999999999997</v>
      </c>
      <c r="G196" s="69"/>
      <c r="H196" s="69"/>
      <c r="I196" s="69"/>
      <c r="J196" s="69"/>
    </row>
    <row r="197" spans="1:10" ht="15.75" customHeight="1" x14ac:dyDescent="0.2">
      <c r="A197" s="83"/>
      <c r="B197" s="65" t="s">
        <v>35</v>
      </c>
      <c r="C197" s="69"/>
      <c r="D197" s="13" t="s">
        <v>25</v>
      </c>
      <c r="E197" s="34">
        <f>E198+E199</f>
        <v>7490</v>
      </c>
      <c r="F197" s="34">
        <f>F198+F199</f>
        <v>7343.5</v>
      </c>
      <c r="G197" s="69"/>
      <c r="H197" s="69"/>
      <c r="I197" s="69"/>
      <c r="J197" s="69"/>
    </row>
    <row r="198" spans="1:10" ht="15.75" customHeight="1" x14ac:dyDescent="0.2">
      <c r="A198" s="83"/>
      <c r="B198" s="65"/>
      <c r="C198" s="69"/>
      <c r="D198" s="13" t="s">
        <v>12</v>
      </c>
      <c r="E198" s="34">
        <f>E210+E219+E231</f>
        <v>4240.3999999999996</v>
      </c>
      <c r="F198" s="34">
        <f>F210+F219+F231</f>
        <v>4093.9000000000005</v>
      </c>
      <c r="G198" s="69"/>
      <c r="H198" s="69"/>
      <c r="I198" s="69"/>
      <c r="J198" s="69"/>
    </row>
    <row r="199" spans="1:10" ht="15.75" customHeight="1" x14ac:dyDescent="0.2">
      <c r="A199" s="83"/>
      <c r="B199" s="65"/>
      <c r="C199" s="69"/>
      <c r="D199" s="13" t="s">
        <v>11</v>
      </c>
      <c r="E199" s="34">
        <f>E211+E220+E232</f>
        <v>3249.6</v>
      </c>
      <c r="F199" s="34">
        <f>F211+F220+F232</f>
        <v>3249.6</v>
      </c>
      <c r="G199" s="69"/>
      <c r="H199" s="69"/>
      <c r="I199" s="69"/>
      <c r="J199" s="69"/>
    </row>
    <row r="200" spans="1:10" ht="15.75" customHeight="1" x14ac:dyDescent="0.2">
      <c r="A200" s="83"/>
      <c r="B200" s="65" t="s">
        <v>27</v>
      </c>
      <c r="C200" s="69"/>
      <c r="D200" s="13" t="s">
        <v>25</v>
      </c>
      <c r="E200" s="34">
        <f>E201+E202</f>
        <v>0</v>
      </c>
      <c r="F200" s="34">
        <f>F201+F202</f>
        <v>0</v>
      </c>
      <c r="G200" s="69"/>
      <c r="H200" s="69"/>
      <c r="I200" s="69"/>
      <c r="J200" s="69"/>
    </row>
    <row r="201" spans="1:10" ht="15.75" customHeight="1" x14ac:dyDescent="0.2">
      <c r="A201" s="83"/>
      <c r="B201" s="65"/>
      <c r="C201" s="69"/>
      <c r="D201" s="13" t="s">
        <v>12</v>
      </c>
      <c r="E201" s="34">
        <f>E222</f>
        <v>0</v>
      </c>
      <c r="F201" s="34">
        <f>F222</f>
        <v>0</v>
      </c>
      <c r="G201" s="69"/>
      <c r="H201" s="69"/>
      <c r="I201" s="69"/>
      <c r="J201" s="69"/>
    </row>
    <row r="202" spans="1:10" ht="15.75" customHeight="1" x14ac:dyDescent="0.2">
      <c r="A202" s="83"/>
      <c r="B202" s="65"/>
      <c r="C202" s="69"/>
      <c r="D202" s="13" t="s">
        <v>11</v>
      </c>
      <c r="E202" s="34">
        <v>0</v>
      </c>
      <c r="F202" s="34">
        <v>0</v>
      </c>
      <c r="G202" s="69"/>
      <c r="H202" s="69"/>
      <c r="I202" s="69"/>
      <c r="J202" s="69"/>
    </row>
    <row r="203" spans="1:10" ht="15.75" customHeight="1" x14ac:dyDescent="0.2">
      <c r="A203" s="83"/>
      <c r="B203" s="65" t="s">
        <v>36</v>
      </c>
      <c r="C203" s="69"/>
      <c r="D203" s="13" t="s">
        <v>25</v>
      </c>
      <c r="E203" s="34">
        <f>E204+E205</f>
        <v>2218.73</v>
      </c>
      <c r="F203" s="34">
        <f>F204+F205</f>
        <v>2218.7000000000003</v>
      </c>
      <c r="G203" s="69"/>
      <c r="H203" s="69"/>
      <c r="I203" s="69"/>
      <c r="J203" s="69"/>
    </row>
    <row r="204" spans="1:10" ht="15.75" customHeight="1" x14ac:dyDescent="0.2">
      <c r="A204" s="83"/>
      <c r="B204" s="65"/>
      <c r="C204" s="69"/>
      <c r="D204" s="13" t="s">
        <v>12</v>
      </c>
      <c r="E204" s="34">
        <f>E213+E225+E234</f>
        <v>1722.49</v>
      </c>
      <c r="F204" s="34">
        <f>F213+F225+F234</f>
        <v>1722.5000000000002</v>
      </c>
      <c r="G204" s="69"/>
      <c r="H204" s="69"/>
      <c r="I204" s="69"/>
      <c r="J204" s="69"/>
    </row>
    <row r="205" spans="1:10" ht="15.75" customHeight="1" x14ac:dyDescent="0.2">
      <c r="A205" s="83"/>
      <c r="B205" s="65"/>
      <c r="C205" s="70"/>
      <c r="D205" s="13" t="s">
        <v>11</v>
      </c>
      <c r="E205" s="34">
        <f>E214+E226</f>
        <v>496.24</v>
      </c>
      <c r="F205" s="34">
        <f>F214+F226</f>
        <v>496.2</v>
      </c>
      <c r="G205" s="70"/>
      <c r="H205" s="70"/>
      <c r="I205" s="70"/>
      <c r="J205" s="70"/>
    </row>
    <row r="206" spans="1:10" s="20" customFormat="1" ht="15.75" customHeight="1" x14ac:dyDescent="0.2">
      <c r="A206" s="65" t="s">
        <v>74</v>
      </c>
      <c r="B206" s="74" t="s">
        <v>29</v>
      </c>
      <c r="C206" s="68" t="s">
        <v>13</v>
      </c>
      <c r="D206" s="19" t="s">
        <v>25</v>
      </c>
      <c r="E206" s="36">
        <f>E207+E208</f>
        <v>0</v>
      </c>
      <c r="F206" s="36">
        <f>F207+F208</f>
        <v>0</v>
      </c>
      <c r="G206" s="62" t="s">
        <v>1</v>
      </c>
      <c r="H206" s="68">
        <v>0</v>
      </c>
      <c r="I206" s="68">
        <v>0</v>
      </c>
      <c r="J206" s="87"/>
    </row>
    <row r="207" spans="1:10" ht="15.75" customHeight="1" x14ac:dyDescent="0.2">
      <c r="A207" s="65"/>
      <c r="B207" s="74"/>
      <c r="C207" s="69"/>
      <c r="D207" s="13" t="s">
        <v>12</v>
      </c>
      <c r="E207" s="34">
        <f>E210+E213</f>
        <v>0</v>
      </c>
      <c r="F207" s="34">
        <f>F210+F213</f>
        <v>0</v>
      </c>
      <c r="G207" s="63"/>
      <c r="H207" s="69"/>
      <c r="I207" s="69"/>
      <c r="J207" s="88"/>
    </row>
    <row r="208" spans="1:10" ht="15.75" customHeight="1" x14ac:dyDescent="0.2">
      <c r="A208" s="65"/>
      <c r="B208" s="74"/>
      <c r="C208" s="69"/>
      <c r="D208" s="13" t="s">
        <v>11</v>
      </c>
      <c r="E208" s="34">
        <f>E211+E214</f>
        <v>0</v>
      </c>
      <c r="F208" s="34">
        <f>F211+F214</f>
        <v>0</v>
      </c>
      <c r="G208" s="63"/>
      <c r="H208" s="69"/>
      <c r="I208" s="69"/>
      <c r="J208" s="88"/>
    </row>
    <row r="209" spans="1:10" ht="15.75" customHeight="1" x14ac:dyDescent="0.2">
      <c r="A209" s="65"/>
      <c r="B209" s="65" t="s">
        <v>35</v>
      </c>
      <c r="C209" s="69"/>
      <c r="D209" s="13" t="s">
        <v>25</v>
      </c>
      <c r="E209" s="34">
        <f>E210+E211</f>
        <v>0</v>
      </c>
      <c r="F209" s="34">
        <f>F210+F211</f>
        <v>0</v>
      </c>
      <c r="G209" s="63"/>
      <c r="H209" s="69"/>
      <c r="I209" s="69"/>
      <c r="J209" s="88"/>
    </row>
    <row r="210" spans="1:10" ht="15.75" customHeight="1" x14ac:dyDescent="0.2">
      <c r="A210" s="65"/>
      <c r="B210" s="65"/>
      <c r="C210" s="69"/>
      <c r="D210" s="13" t="s">
        <v>12</v>
      </c>
      <c r="E210" s="34">
        <v>0</v>
      </c>
      <c r="F210" s="34">
        <v>0</v>
      </c>
      <c r="G210" s="63"/>
      <c r="H210" s="69"/>
      <c r="I210" s="69"/>
      <c r="J210" s="88"/>
    </row>
    <row r="211" spans="1:10" ht="15.75" customHeight="1" x14ac:dyDescent="0.2">
      <c r="A211" s="65"/>
      <c r="B211" s="65"/>
      <c r="C211" s="69"/>
      <c r="D211" s="13" t="s">
        <v>11</v>
      </c>
      <c r="E211" s="34">
        <v>0</v>
      </c>
      <c r="F211" s="34">
        <v>0</v>
      </c>
      <c r="G211" s="63"/>
      <c r="H211" s="69"/>
      <c r="I211" s="69"/>
      <c r="J211" s="88"/>
    </row>
    <row r="212" spans="1:10" ht="15.75" customHeight="1" x14ac:dyDescent="0.2">
      <c r="A212" s="65"/>
      <c r="B212" s="65" t="s">
        <v>36</v>
      </c>
      <c r="C212" s="69"/>
      <c r="D212" s="13" t="s">
        <v>25</v>
      </c>
      <c r="E212" s="34">
        <f>E213+E214</f>
        <v>0</v>
      </c>
      <c r="F212" s="34">
        <f>F213+F214</f>
        <v>0</v>
      </c>
      <c r="G212" s="63"/>
      <c r="H212" s="69"/>
      <c r="I212" s="69"/>
      <c r="J212" s="88"/>
    </row>
    <row r="213" spans="1:10" ht="15.75" customHeight="1" x14ac:dyDescent="0.2">
      <c r="A213" s="65"/>
      <c r="B213" s="65"/>
      <c r="C213" s="69"/>
      <c r="D213" s="13" t="s">
        <v>12</v>
      </c>
      <c r="E213" s="34">
        <v>0</v>
      </c>
      <c r="F213" s="34">
        <v>0</v>
      </c>
      <c r="G213" s="63"/>
      <c r="H213" s="69"/>
      <c r="I213" s="69"/>
      <c r="J213" s="88"/>
    </row>
    <row r="214" spans="1:10" ht="15.75" customHeight="1" x14ac:dyDescent="0.2">
      <c r="A214" s="65"/>
      <c r="B214" s="65"/>
      <c r="C214" s="70"/>
      <c r="D214" s="13" t="s">
        <v>11</v>
      </c>
      <c r="E214" s="34">
        <v>0</v>
      </c>
      <c r="F214" s="34">
        <v>0</v>
      </c>
      <c r="G214" s="64"/>
      <c r="H214" s="70"/>
      <c r="I214" s="70"/>
      <c r="J214" s="89"/>
    </row>
    <row r="215" spans="1:10" ht="15.75" customHeight="1" x14ac:dyDescent="0.2">
      <c r="A215" s="65" t="s">
        <v>75</v>
      </c>
      <c r="B215" s="74" t="s">
        <v>29</v>
      </c>
      <c r="C215" s="68" t="s">
        <v>13</v>
      </c>
      <c r="D215" s="13" t="s">
        <v>25</v>
      </c>
      <c r="E215" s="36">
        <f>E216+E217</f>
        <v>9437.0400000000009</v>
      </c>
      <c r="F215" s="36">
        <f>F216+F217</f>
        <v>9294</v>
      </c>
      <c r="G215" s="68" t="s">
        <v>1</v>
      </c>
      <c r="H215" s="68">
        <v>13</v>
      </c>
      <c r="I215" s="68">
        <v>13</v>
      </c>
      <c r="J215" s="62" t="s">
        <v>121</v>
      </c>
    </row>
    <row r="216" spans="1:10" ht="15.75" customHeight="1" x14ac:dyDescent="0.2">
      <c r="A216" s="65"/>
      <c r="B216" s="74"/>
      <c r="C216" s="69"/>
      <c r="D216" s="13" t="s">
        <v>12</v>
      </c>
      <c r="E216" s="34">
        <f>E219+E225+E222</f>
        <v>5691.2</v>
      </c>
      <c r="F216" s="34">
        <f>F219+F225+F222</f>
        <v>5548.2000000000007</v>
      </c>
      <c r="G216" s="69"/>
      <c r="H216" s="69"/>
      <c r="I216" s="69"/>
      <c r="J216" s="63"/>
    </row>
    <row r="217" spans="1:10" ht="15.75" customHeight="1" x14ac:dyDescent="0.2">
      <c r="A217" s="65"/>
      <c r="B217" s="74"/>
      <c r="C217" s="69"/>
      <c r="D217" s="13" t="s">
        <v>11</v>
      </c>
      <c r="E217" s="34">
        <f>E220+E226</f>
        <v>3745.84</v>
      </c>
      <c r="F217" s="34">
        <f>F220+F226</f>
        <v>3745.7999999999997</v>
      </c>
      <c r="G217" s="69"/>
      <c r="H217" s="69"/>
      <c r="I217" s="69"/>
      <c r="J217" s="63"/>
    </row>
    <row r="218" spans="1:10" ht="15.75" customHeight="1" x14ac:dyDescent="0.2">
      <c r="A218" s="65"/>
      <c r="B218" s="65" t="s">
        <v>35</v>
      </c>
      <c r="C218" s="69"/>
      <c r="D218" s="13" t="s">
        <v>25</v>
      </c>
      <c r="E218" s="34">
        <f>E219+E220</f>
        <v>7241.2</v>
      </c>
      <c r="F218" s="34">
        <f>F219+F220</f>
        <v>7098.2000000000007</v>
      </c>
      <c r="G218" s="69"/>
      <c r="H218" s="69"/>
      <c r="I218" s="69"/>
      <c r="J218" s="63"/>
    </row>
    <row r="219" spans="1:10" ht="15.75" customHeight="1" x14ac:dyDescent="0.2">
      <c r="A219" s="65"/>
      <c r="B219" s="65"/>
      <c r="C219" s="69"/>
      <c r="D219" s="13" t="s">
        <v>12</v>
      </c>
      <c r="E219" s="34">
        <v>3991.6</v>
      </c>
      <c r="F219" s="34">
        <f>2976.7+589.3+325.8-43.2</f>
        <v>3848.6000000000004</v>
      </c>
      <c r="G219" s="69"/>
      <c r="H219" s="69"/>
      <c r="I219" s="69"/>
      <c r="J219" s="63"/>
    </row>
    <row r="220" spans="1:10" ht="15.75" customHeight="1" x14ac:dyDescent="0.2">
      <c r="A220" s="65"/>
      <c r="B220" s="65"/>
      <c r="C220" s="69"/>
      <c r="D220" s="13" t="s">
        <v>11</v>
      </c>
      <c r="E220" s="34">
        <v>3249.6</v>
      </c>
      <c r="F220" s="34">
        <v>3249.6</v>
      </c>
      <c r="G220" s="69"/>
      <c r="H220" s="69"/>
      <c r="I220" s="69"/>
      <c r="J220" s="63"/>
    </row>
    <row r="221" spans="1:10" ht="15.75" customHeight="1" x14ac:dyDescent="0.2">
      <c r="A221" s="65"/>
      <c r="B221" s="65" t="s">
        <v>27</v>
      </c>
      <c r="C221" s="69"/>
      <c r="D221" s="13" t="s">
        <v>25</v>
      </c>
      <c r="E221" s="34">
        <f>E222+E223</f>
        <v>0</v>
      </c>
      <c r="F221" s="34">
        <f>F222+F223</f>
        <v>0</v>
      </c>
      <c r="G221" s="69"/>
      <c r="H221" s="69"/>
      <c r="I221" s="69"/>
      <c r="J221" s="63"/>
    </row>
    <row r="222" spans="1:10" ht="15.75" customHeight="1" x14ac:dyDescent="0.2">
      <c r="A222" s="65"/>
      <c r="B222" s="65"/>
      <c r="C222" s="69"/>
      <c r="D222" s="13" t="s">
        <v>12</v>
      </c>
      <c r="E222" s="34">
        <v>0</v>
      </c>
      <c r="F222" s="34">
        <v>0</v>
      </c>
      <c r="G222" s="69"/>
      <c r="H222" s="69"/>
      <c r="I222" s="69"/>
      <c r="J222" s="63"/>
    </row>
    <row r="223" spans="1:10" ht="15.75" customHeight="1" x14ac:dyDescent="0.2">
      <c r="A223" s="65"/>
      <c r="B223" s="65"/>
      <c r="C223" s="69"/>
      <c r="D223" s="13" t="s">
        <v>11</v>
      </c>
      <c r="E223" s="34">
        <v>0</v>
      </c>
      <c r="F223" s="34">
        <v>0</v>
      </c>
      <c r="G223" s="69"/>
      <c r="H223" s="69"/>
      <c r="I223" s="69"/>
      <c r="J223" s="63"/>
    </row>
    <row r="224" spans="1:10" ht="15.75" customHeight="1" x14ac:dyDescent="0.2">
      <c r="A224" s="65"/>
      <c r="B224" s="65" t="s">
        <v>36</v>
      </c>
      <c r="C224" s="69"/>
      <c r="D224" s="13" t="s">
        <v>25</v>
      </c>
      <c r="E224" s="34">
        <f>E225+E226</f>
        <v>2195.84</v>
      </c>
      <c r="F224" s="34">
        <f>F225+F226</f>
        <v>2195.8000000000002</v>
      </c>
      <c r="G224" s="69"/>
      <c r="H224" s="69"/>
      <c r="I224" s="69"/>
      <c r="J224" s="63"/>
    </row>
    <row r="225" spans="1:10" ht="15.75" customHeight="1" x14ac:dyDescent="0.2">
      <c r="A225" s="65"/>
      <c r="B225" s="65"/>
      <c r="C225" s="69"/>
      <c r="D225" s="13" t="s">
        <v>12</v>
      </c>
      <c r="E225" s="34">
        <v>1699.6</v>
      </c>
      <c r="F225" s="34">
        <f>1656.4+43.2</f>
        <v>1699.6000000000001</v>
      </c>
      <c r="G225" s="69"/>
      <c r="H225" s="69"/>
      <c r="I225" s="69"/>
      <c r="J225" s="63"/>
    </row>
    <row r="226" spans="1:10" ht="15.75" customHeight="1" x14ac:dyDescent="0.2">
      <c r="A226" s="65"/>
      <c r="B226" s="65"/>
      <c r="C226" s="70"/>
      <c r="D226" s="13" t="s">
        <v>11</v>
      </c>
      <c r="E226" s="34">
        <v>496.24</v>
      </c>
      <c r="F226" s="34">
        <v>496.2</v>
      </c>
      <c r="G226" s="70"/>
      <c r="H226" s="70"/>
      <c r="I226" s="70"/>
      <c r="J226" s="64"/>
    </row>
    <row r="227" spans="1:10" ht="15.75" customHeight="1" x14ac:dyDescent="0.2">
      <c r="A227" s="80" t="s">
        <v>76</v>
      </c>
      <c r="B227" s="74" t="s">
        <v>29</v>
      </c>
      <c r="C227" s="68" t="s">
        <v>13</v>
      </c>
      <c r="D227" s="13" t="s">
        <v>25</v>
      </c>
      <c r="E227" s="36">
        <f>E228+E229</f>
        <v>271.69</v>
      </c>
      <c r="F227" s="36">
        <f>F228+F229</f>
        <v>268.2</v>
      </c>
      <c r="G227" s="68" t="s">
        <v>1</v>
      </c>
      <c r="H227" s="68">
        <v>13</v>
      </c>
      <c r="I227" s="68">
        <v>13</v>
      </c>
      <c r="J227" s="62" t="s">
        <v>131</v>
      </c>
    </row>
    <row r="228" spans="1:10" ht="15.75" customHeight="1" x14ac:dyDescent="0.2">
      <c r="A228" s="81"/>
      <c r="B228" s="74"/>
      <c r="C228" s="69"/>
      <c r="D228" s="13" t="s">
        <v>12</v>
      </c>
      <c r="E228" s="34">
        <f>E231+E234</f>
        <v>271.69</v>
      </c>
      <c r="F228" s="34">
        <f>F231+F234</f>
        <v>268.2</v>
      </c>
      <c r="G228" s="69"/>
      <c r="H228" s="69"/>
      <c r="I228" s="69"/>
      <c r="J228" s="63"/>
    </row>
    <row r="229" spans="1:10" ht="15.75" customHeight="1" x14ac:dyDescent="0.2">
      <c r="A229" s="81"/>
      <c r="B229" s="74"/>
      <c r="C229" s="69"/>
      <c r="D229" s="13" t="s">
        <v>11</v>
      </c>
      <c r="E229" s="34">
        <f>E232</f>
        <v>0</v>
      </c>
      <c r="F229" s="34">
        <f>F232</f>
        <v>0</v>
      </c>
      <c r="G229" s="69"/>
      <c r="H229" s="69"/>
      <c r="I229" s="69"/>
      <c r="J229" s="63"/>
    </row>
    <row r="230" spans="1:10" ht="15.75" customHeight="1" x14ac:dyDescent="0.2">
      <c r="A230" s="81"/>
      <c r="B230" s="65" t="s">
        <v>35</v>
      </c>
      <c r="C230" s="69"/>
      <c r="D230" s="13" t="s">
        <v>25</v>
      </c>
      <c r="E230" s="36">
        <f>E231+E232</f>
        <v>248.8</v>
      </c>
      <c r="F230" s="36">
        <f>F231+F232</f>
        <v>245.3</v>
      </c>
      <c r="G230" s="69"/>
      <c r="H230" s="69"/>
      <c r="I230" s="69"/>
      <c r="J230" s="63"/>
    </row>
    <row r="231" spans="1:10" ht="15.75" customHeight="1" x14ac:dyDescent="0.2">
      <c r="A231" s="81"/>
      <c r="B231" s="65"/>
      <c r="C231" s="69"/>
      <c r="D231" s="13" t="s">
        <v>12</v>
      </c>
      <c r="E231" s="34">
        <v>248.8</v>
      </c>
      <c r="F231" s="34">
        <v>245.3</v>
      </c>
      <c r="G231" s="69"/>
      <c r="H231" s="69"/>
      <c r="I231" s="69"/>
      <c r="J231" s="63"/>
    </row>
    <row r="232" spans="1:10" ht="15.75" customHeight="1" x14ac:dyDescent="0.2">
      <c r="A232" s="81"/>
      <c r="B232" s="65"/>
      <c r="C232" s="69"/>
      <c r="D232" s="13" t="s">
        <v>11</v>
      </c>
      <c r="E232" s="34">
        <v>0</v>
      </c>
      <c r="F232" s="34">
        <v>0</v>
      </c>
      <c r="G232" s="69"/>
      <c r="H232" s="69"/>
      <c r="I232" s="69"/>
      <c r="J232" s="63"/>
    </row>
    <row r="233" spans="1:10" ht="15.75" customHeight="1" x14ac:dyDescent="0.2">
      <c r="A233" s="81"/>
      <c r="B233" s="65" t="s">
        <v>36</v>
      </c>
      <c r="C233" s="29"/>
      <c r="D233" s="13" t="s">
        <v>25</v>
      </c>
      <c r="E233" s="36">
        <f>E234+E235</f>
        <v>22.89</v>
      </c>
      <c r="F233" s="36">
        <f>F234+F235</f>
        <v>22.9</v>
      </c>
      <c r="G233" s="69"/>
      <c r="H233" s="69"/>
      <c r="I233" s="69"/>
      <c r="J233" s="63"/>
    </row>
    <row r="234" spans="1:10" ht="15.75" customHeight="1" x14ac:dyDescent="0.2">
      <c r="A234" s="81"/>
      <c r="B234" s="65"/>
      <c r="C234" s="29"/>
      <c r="D234" s="13" t="s">
        <v>12</v>
      </c>
      <c r="E234" s="34">
        <v>22.89</v>
      </c>
      <c r="F234" s="34">
        <v>22.9</v>
      </c>
      <c r="G234" s="69"/>
      <c r="H234" s="69"/>
      <c r="I234" s="69"/>
      <c r="J234" s="63"/>
    </row>
    <row r="235" spans="1:10" ht="15.75" customHeight="1" x14ac:dyDescent="0.2">
      <c r="A235" s="82"/>
      <c r="B235" s="65"/>
      <c r="C235" s="29"/>
      <c r="D235" s="13" t="s">
        <v>11</v>
      </c>
      <c r="E235" s="34">
        <v>0</v>
      </c>
      <c r="F235" s="34">
        <v>0</v>
      </c>
      <c r="G235" s="70"/>
      <c r="H235" s="70"/>
      <c r="I235" s="70"/>
      <c r="J235" s="64"/>
    </row>
    <row r="236" spans="1:10" ht="13.5" x14ac:dyDescent="0.25">
      <c r="A236" s="83" t="s">
        <v>77</v>
      </c>
      <c r="B236" s="74" t="s">
        <v>29</v>
      </c>
      <c r="C236" s="68" t="s">
        <v>13</v>
      </c>
      <c r="D236" s="14" t="s">
        <v>25</v>
      </c>
      <c r="E236" s="33">
        <f>E237+E238</f>
        <v>68351.7</v>
      </c>
      <c r="F236" s="33">
        <f>F237+F238</f>
        <v>65855.3</v>
      </c>
      <c r="G236" s="68" t="s">
        <v>0</v>
      </c>
      <c r="H236" s="68" t="s">
        <v>0</v>
      </c>
      <c r="I236" s="68" t="s">
        <v>0</v>
      </c>
      <c r="J236" s="62" t="s">
        <v>0</v>
      </c>
    </row>
    <row r="237" spans="1:10" ht="38.25" x14ac:dyDescent="0.2">
      <c r="A237" s="83"/>
      <c r="B237" s="74"/>
      <c r="C237" s="69"/>
      <c r="D237" s="12" t="s">
        <v>23</v>
      </c>
      <c r="E237" s="34">
        <f>E240+E243</f>
        <v>68351.7</v>
      </c>
      <c r="F237" s="34">
        <f>F240+F243</f>
        <v>65855.3</v>
      </c>
      <c r="G237" s="69"/>
      <c r="H237" s="69"/>
      <c r="I237" s="69"/>
      <c r="J237" s="63"/>
    </row>
    <row r="238" spans="1:10" ht="38.25" x14ac:dyDescent="0.2">
      <c r="A238" s="83"/>
      <c r="B238" s="74"/>
      <c r="C238" s="69"/>
      <c r="D238" s="12" t="s">
        <v>21</v>
      </c>
      <c r="E238" s="34">
        <f>E241+E244</f>
        <v>0</v>
      </c>
      <c r="F238" s="34">
        <f>F241+F244</f>
        <v>0</v>
      </c>
      <c r="G238" s="69"/>
      <c r="H238" s="69"/>
      <c r="I238" s="69"/>
      <c r="J238" s="63"/>
    </row>
    <row r="239" spans="1:10" ht="15.75" customHeight="1" x14ac:dyDescent="0.2">
      <c r="A239" s="83"/>
      <c r="B239" s="65" t="s">
        <v>35</v>
      </c>
      <c r="C239" s="69"/>
      <c r="D239" s="13" t="s">
        <v>25</v>
      </c>
      <c r="E239" s="34">
        <f>E240+E241</f>
        <v>51462.7</v>
      </c>
      <c r="F239" s="34">
        <f>F240+F241</f>
        <v>49608.5</v>
      </c>
      <c r="G239" s="69"/>
      <c r="H239" s="69"/>
      <c r="I239" s="69"/>
      <c r="J239" s="63"/>
    </row>
    <row r="240" spans="1:10" ht="15.75" customHeight="1" x14ac:dyDescent="0.2">
      <c r="A240" s="83"/>
      <c r="B240" s="65"/>
      <c r="C240" s="69"/>
      <c r="D240" s="13" t="s">
        <v>12</v>
      </c>
      <c r="E240" s="34">
        <f>E246</f>
        <v>51462.7</v>
      </c>
      <c r="F240" s="34">
        <f>F246</f>
        <v>49608.5</v>
      </c>
      <c r="G240" s="69"/>
      <c r="H240" s="69"/>
      <c r="I240" s="69"/>
      <c r="J240" s="63"/>
    </row>
    <row r="241" spans="1:14" ht="15.75" customHeight="1" x14ac:dyDescent="0.2">
      <c r="A241" s="83"/>
      <c r="B241" s="65"/>
      <c r="C241" s="69"/>
      <c r="D241" s="13" t="s">
        <v>11</v>
      </c>
      <c r="E241" s="34">
        <f>E247</f>
        <v>0</v>
      </c>
      <c r="F241" s="34">
        <f>F247</f>
        <v>0</v>
      </c>
      <c r="G241" s="69"/>
      <c r="H241" s="69"/>
      <c r="I241" s="69"/>
      <c r="J241" s="63"/>
    </row>
    <row r="242" spans="1:14" ht="15.75" customHeight="1" x14ac:dyDescent="0.2">
      <c r="A242" s="83"/>
      <c r="B242" s="65" t="s">
        <v>4</v>
      </c>
      <c r="C242" s="69"/>
      <c r="D242" s="13" t="s">
        <v>25</v>
      </c>
      <c r="E242" s="34">
        <f>E243+E244</f>
        <v>16889</v>
      </c>
      <c r="F242" s="34">
        <f>F243+F244</f>
        <v>16246.8</v>
      </c>
      <c r="G242" s="69"/>
      <c r="H242" s="69"/>
      <c r="I242" s="69"/>
      <c r="J242" s="63"/>
    </row>
    <row r="243" spans="1:14" ht="15.75" customHeight="1" x14ac:dyDescent="0.2">
      <c r="A243" s="83"/>
      <c r="B243" s="65"/>
      <c r="C243" s="69"/>
      <c r="D243" s="13" t="s">
        <v>12</v>
      </c>
      <c r="E243" s="34">
        <f>E249</f>
        <v>16889</v>
      </c>
      <c r="F243" s="34">
        <f>F249</f>
        <v>16246.8</v>
      </c>
      <c r="G243" s="69"/>
      <c r="H243" s="69"/>
      <c r="I243" s="69"/>
      <c r="J243" s="63"/>
    </row>
    <row r="244" spans="1:14" ht="15.75" customHeight="1" x14ac:dyDescent="0.2">
      <c r="A244" s="83"/>
      <c r="B244" s="65"/>
      <c r="C244" s="70"/>
      <c r="D244" s="13" t="s">
        <v>11</v>
      </c>
      <c r="E244" s="34">
        <f>E250</f>
        <v>0</v>
      </c>
      <c r="F244" s="34">
        <f>F250</f>
        <v>0</v>
      </c>
      <c r="G244" s="70"/>
      <c r="H244" s="70"/>
      <c r="I244" s="70"/>
      <c r="J244" s="64"/>
    </row>
    <row r="245" spans="1:14" ht="15.75" customHeight="1" x14ac:dyDescent="0.2">
      <c r="A245" s="80" t="s">
        <v>78</v>
      </c>
      <c r="B245" s="65" t="s">
        <v>2</v>
      </c>
      <c r="C245" s="62" t="s">
        <v>13</v>
      </c>
      <c r="D245" s="13" t="s">
        <v>25</v>
      </c>
      <c r="E245" s="34">
        <f>E246+E247</f>
        <v>51462.7</v>
      </c>
      <c r="F245" s="34">
        <f>F246+F247</f>
        <v>49608.5</v>
      </c>
      <c r="G245" s="62" t="s">
        <v>5</v>
      </c>
      <c r="H245" s="68">
        <v>1</v>
      </c>
      <c r="I245" s="68">
        <v>1</v>
      </c>
      <c r="J245" s="62" t="s">
        <v>130</v>
      </c>
    </row>
    <row r="246" spans="1:14" ht="15.75" customHeight="1" x14ac:dyDescent="0.2">
      <c r="A246" s="81"/>
      <c r="B246" s="65"/>
      <c r="C246" s="63"/>
      <c r="D246" s="13" t="s">
        <v>12</v>
      </c>
      <c r="E246" s="34">
        <v>51462.7</v>
      </c>
      <c r="F246" s="34">
        <v>49608.5</v>
      </c>
      <c r="G246" s="63"/>
      <c r="H246" s="69"/>
      <c r="I246" s="69"/>
      <c r="J246" s="63"/>
    </row>
    <row r="247" spans="1:14" ht="17.45" customHeight="1" x14ac:dyDescent="0.2">
      <c r="A247" s="81"/>
      <c r="B247" s="65"/>
      <c r="C247" s="63"/>
      <c r="D247" s="13" t="s">
        <v>11</v>
      </c>
      <c r="E247" s="34">
        <v>0</v>
      </c>
      <c r="F247" s="34">
        <v>0</v>
      </c>
      <c r="G247" s="63"/>
      <c r="H247" s="69"/>
      <c r="I247" s="69"/>
      <c r="J247" s="63"/>
    </row>
    <row r="248" spans="1:14" ht="15.75" customHeight="1" x14ac:dyDescent="0.2">
      <c r="A248" s="65" t="s">
        <v>79</v>
      </c>
      <c r="B248" s="65" t="s">
        <v>4</v>
      </c>
      <c r="C248" s="63"/>
      <c r="D248" s="13" t="s">
        <v>25</v>
      </c>
      <c r="E248" s="34">
        <f>E249+E250</f>
        <v>16889</v>
      </c>
      <c r="F248" s="34">
        <f>F249+F250</f>
        <v>16246.8</v>
      </c>
      <c r="G248" s="63"/>
      <c r="H248" s="69"/>
      <c r="I248" s="69"/>
      <c r="J248" s="63"/>
    </row>
    <row r="249" spans="1:14" ht="15.75" customHeight="1" x14ac:dyDescent="0.2">
      <c r="A249" s="65"/>
      <c r="B249" s="65"/>
      <c r="C249" s="63"/>
      <c r="D249" s="13" t="s">
        <v>12</v>
      </c>
      <c r="E249" s="34">
        <v>16889</v>
      </c>
      <c r="F249" s="34">
        <v>16246.8</v>
      </c>
      <c r="G249" s="63"/>
      <c r="H249" s="69"/>
      <c r="I249" s="69"/>
      <c r="J249" s="63"/>
    </row>
    <row r="250" spans="1:14" ht="15.75" customHeight="1" x14ac:dyDescent="0.2">
      <c r="A250" s="65"/>
      <c r="B250" s="65"/>
      <c r="C250" s="64"/>
      <c r="D250" s="13" t="s">
        <v>11</v>
      </c>
      <c r="E250" s="34">
        <v>0</v>
      </c>
      <c r="F250" s="34">
        <v>0</v>
      </c>
      <c r="G250" s="64"/>
      <c r="H250" s="70"/>
      <c r="I250" s="70"/>
      <c r="J250" s="64"/>
    </row>
    <row r="251" spans="1:14" ht="15.75" customHeight="1" x14ac:dyDescent="0.25">
      <c r="A251" s="83" t="s">
        <v>80</v>
      </c>
      <c r="B251" s="74" t="s">
        <v>29</v>
      </c>
      <c r="C251" s="68" t="s">
        <v>13</v>
      </c>
      <c r="D251" s="14" t="s">
        <v>25</v>
      </c>
      <c r="E251" s="38">
        <f>E252+E253</f>
        <v>1076.8</v>
      </c>
      <c r="F251" s="38">
        <f>F252+F253</f>
        <v>985.3</v>
      </c>
      <c r="G251" s="79" t="s">
        <v>0</v>
      </c>
      <c r="H251" s="79" t="s">
        <v>0</v>
      </c>
      <c r="I251" s="79" t="s">
        <v>0</v>
      </c>
      <c r="J251" s="79" t="s">
        <v>0</v>
      </c>
      <c r="K251" s="21"/>
      <c r="L251" s="22"/>
      <c r="M251" s="22"/>
      <c r="N251" s="11"/>
    </row>
    <row r="252" spans="1:14" ht="27" customHeight="1" x14ac:dyDescent="0.2">
      <c r="A252" s="83"/>
      <c r="B252" s="74"/>
      <c r="C252" s="69"/>
      <c r="D252" s="12" t="s">
        <v>23</v>
      </c>
      <c r="E252" s="39">
        <f>E255+E258</f>
        <v>1076.8</v>
      </c>
      <c r="F252" s="39">
        <f>F255+F258</f>
        <v>985.3</v>
      </c>
      <c r="G252" s="79"/>
      <c r="H252" s="79"/>
      <c r="I252" s="79"/>
      <c r="J252" s="79"/>
      <c r="K252" s="21"/>
      <c r="L252" s="22"/>
      <c r="M252" s="22"/>
      <c r="N252" s="11"/>
    </row>
    <row r="253" spans="1:14" ht="30" customHeight="1" x14ac:dyDescent="0.2">
      <c r="A253" s="83"/>
      <c r="B253" s="74"/>
      <c r="C253" s="69"/>
      <c r="D253" s="12" t="s">
        <v>21</v>
      </c>
      <c r="E253" s="39">
        <f>E256+E259</f>
        <v>0</v>
      </c>
      <c r="F253" s="39">
        <v>0</v>
      </c>
      <c r="G253" s="79"/>
      <c r="H253" s="79"/>
      <c r="I253" s="79"/>
      <c r="J253" s="79"/>
      <c r="K253" s="21"/>
      <c r="L253" s="22"/>
      <c r="M253" s="22"/>
      <c r="N253" s="11"/>
    </row>
    <row r="254" spans="1:14" ht="15.75" customHeight="1" x14ac:dyDescent="0.2">
      <c r="A254" s="83"/>
      <c r="B254" s="65" t="s">
        <v>35</v>
      </c>
      <c r="C254" s="69"/>
      <c r="D254" s="13" t="s">
        <v>25</v>
      </c>
      <c r="E254" s="39">
        <f>E255</f>
        <v>551.5</v>
      </c>
      <c r="F254" s="39">
        <f>F255</f>
        <v>460</v>
      </c>
      <c r="G254" s="79"/>
      <c r="H254" s="79"/>
      <c r="I254" s="79"/>
      <c r="J254" s="79"/>
      <c r="K254" s="21"/>
      <c r="L254" s="22"/>
      <c r="M254" s="22"/>
      <c r="N254" s="11"/>
    </row>
    <row r="255" spans="1:14" ht="15.75" customHeight="1" x14ac:dyDescent="0.2">
      <c r="A255" s="83"/>
      <c r="B255" s="65"/>
      <c r="C255" s="69"/>
      <c r="D255" s="13" t="s">
        <v>12</v>
      </c>
      <c r="E255" s="39">
        <f>E264</f>
        <v>551.5</v>
      </c>
      <c r="F255" s="39">
        <f>F264</f>
        <v>460</v>
      </c>
      <c r="G255" s="79"/>
      <c r="H255" s="79"/>
      <c r="I255" s="79"/>
      <c r="J255" s="79"/>
      <c r="K255" s="21"/>
      <c r="L255" s="22"/>
      <c r="M255" s="22"/>
      <c r="N255" s="11"/>
    </row>
    <row r="256" spans="1:14" ht="15.75" customHeight="1" x14ac:dyDescent="0.2">
      <c r="A256" s="83"/>
      <c r="B256" s="65"/>
      <c r="C256" s="69"/>
      <c r="D256" s="13" t="s">
        <v>11</v>
      </c>
      <c r="E256" s="39">
        <v>0</v>
      </c>
      <c r="F256" s="39">
        <v>0</v>
      </c>
      <c r="G256" s="79"/>
      <c r="H256" s="79"/>
      <c r="I256" s="79"/>
      <c r="J256" s="79"/>
      <c r="K256" s="21"/>
      <c r="L256" s="22"/>
      <c r="M256" s="22"/>
      <c r="N256" s="11"/>
    </row>
    <row r="257" spans="1:15" ht="15.75" customHeight="1" x14ac:dyDescent="0.2">
      <c r="A257" s="83"/>
      <c r="B257" s="65" t="s">
        <v>4</v>
      </c>
      <c r="C257" s="69"/>
      <c r="D257" s="13" t="s">
        <v>25</v>
      </c>
      <c r="E257" s="39">
        <f>E258</f>
        <v>525.29999999999995</v>
      </c>
      <c r="F257" s="39">
        <f>F258</f>
        <v>525.29999999999995</v>
      </c>
      <c r="G257" s="79"/>
      <c r="H257" s="79"/>
      <c r="I257" s="79"/>
      <c r="J257" s="79"/>
      <c r="K257" s="21"/>
      <c r="L257" s="22"/>
      <c r="M257" s="22"/>
      <c r="N257" s="11"/>
    </row>
    <row r="258" spans="1:15" ht="15.75" customHeight="1" x14ac:dyDescent="0.2">
      <c r="A258" s="83"/>
      <c r="B258" s="65"/>
      <c r="C258" s="69"/>
      <c r="D258" s="13" t="s">
        <v>12</v>
      </c>
      <c r="E258" s="39">
        <f>E294+E285</f>
        <v>525.29999999999995</v>
      </c>
      <c r="F258" s="39">
        <f>F294+F285</f>
        <v>525.29999999999995</v>
      </c>
      <c r="G258" s="79"/>
      <c r="H258" s="79"/>
      <c r="I258" s="79"/>
      <c r="J258" s="79"/>
      <c r="K258" s="21"/>
      <c r="L258" s="22"/>
      <c r="M258" s="22"/>
      <c r="N258" s="11"/>
    </row>
    <row r="259" spans="1:15" ht="15.75" customHeight="1" x14ac:dyDescent="0.2">
      <c r="A259" s="83"/>
      <c r="B259" s="65"/>
      <c r="C259" s="69"/>
      <c r="D259" s="13" t="s">
        <v>11</v>
      </c>
      <c r="E259" s="39">
        <v>0</v>
      </c>
      <c r="F259" s="39">
        <v>0</v>
      </c>
      <c r="G259" s="79"/>
      <c r="H259" s="79"/>
      <c r="I259" s="79"/>
      <c r="J259" s="79"/>
      <c r="K259" s="21"/>
      <c r="L259" s="22"/>
      <c r="M259" s="22"/>
      <c r="N259" s="11"/>
    </row>
    <row r="260" spans="1:15" ht="15.75" customHeight="1" x14ac:dyDescent="0.2">
      <c r="A260" s="80" t="s">
        <v>81</v>
      </c>
      <c r="B260" s="80" t="s">
        <v>29</v>
      </c>
      <c r="C260" s="69"/>
      <c r="D260" s="13" t="s">
        <v>25</v>
      </c>
      <c r="E260" s="39">
        <f>E261+E262</f>
        <v>551.5</v>
      </c>
      <c r="F260" s="39">
        <f>F261+F262</f>
        <v>460</v>
      </c>
      <c r="G260" s="79" t="s">
        <v>5</v>
      </c>
      <c r="H260" s="79">
        <v>1</v>
      </c>
      <c r="I260" s="79">
        <v>1</v>
      </c>
      <c r="J260" s="79" t="s">
        <v>120</v>
      </c>
      <c r="K260" s="21"/>
      <c r="L260" s="22"/>
      <c r="M260" s="22"/>
      <c r="N260" s="11"/>
    </row>
    <row r="261" spans="1:15" ht="15.75" customHeight="1" x14ac:dyDescent="0.2">
      <c r="A261" s="81"/>
      <c r="B261" s="81"/>
      <c r="C261" s="69"/>
      <c r="D261" s="13" t="s">
        <v>12</v>
      </c>
      <c r="E261" s="39">
        <f>E264</f>
        <v>551.5</v>
      </c>
      <c r="F261" s="39">
        <f>F264</f>
        <v>460</v>
      </c>
      <c r="G261" s="79"/>
      <c r="H261" s="79"/>
      <c r="I261" s="79"/>
      <c r="J261" s="79"/>
      <c r="K261" s="21"/>
      <c r="L261" s="22"/>
      <c r="M261" s="22"/>
      <c r="N261" s="11"/>
    </row>
    <row r="262" spans="1:15" ht="15.75" customHeight="1" x14ac:dyDescent="0.2">
      <c r="A262" s="81"/>
      <c r="B262" s="82"/>
      <c r="C262" s="69"/>
      <c r="D262" s="13" t="s">
        <v>11</v>
      </c>
      <c r="E262" s="39">
        <v>0</v>
      </c>
      <c r="F262" s="39">
        <v>0</v>
      </c>
      <c r="G262" s="79"/>
      <c r="H262" s="79"/>
      <c r="I262" s="79"/>
      <c r="J262" s="79"/>
      <c r="K262" s="21"/>
      <c r="L262" s="22"/>
      <c r="M262" s="22"/>
      <c r="N262" s="11"/>
    </row>
    <row r="263" spans="1:15" ht="15.75" customHeight="1" x14ac:dyDescent="0.2">
      <c r="A263" s="81"/>
      <c r="B263" s="65" t="s">
        <v>2</v>
      </c>
      <c r="C263" s="69"/>
      <c r="D263" s="13" t="s">
        <v>25</v>
      </c>
      <c r="E263" s="39">
        <f>E264</f>
        <v>551.5</v>
      </c>
      <c r="F263" s="39">
        <f>F264</f>
        <v>460</v>
      </c>
      <c r="G263" s="79"/>
      <c r="H263" s="79"/>
      <c r="I263" s="79"/>
      <c r="J263" s="79"/>
      <c r="K263" s="21"/>
      <c r="L263" s="22"/>
      <c r="M263" s="22"/>
      <c r="N263" s="11"/>
    </row>
    <row r="264" spans="1:15" ht="15.75" customHeight="1" x14ac:dyDescent="0.2">
      <c r="A264" s="81"/>
      <c r="B264" s="65"/>
      <c r="C264" s="69"/>
      <c r="D264" s="13" t="s">
        <v>12</v>
      </c>
      <c r="E264" s="39">
        <v>551.5</v>
      </c>
      <c r="F264" s="39">
        <v>460</v>
      </c>
      <c r="G264" s="79"/>
      <c r="H264" s="79"/>
      <c r="I264" s="79"/>
      <c r="J264" s="79"/>
      <c r="K264" s="21"/>
      <c r="L264" s="22"/>
      <c r="M264" s="22"/>
      <c r="N264" s="11"/>
    </row>
    <row r="265" spans="1:15" ht="15.75" customHeight="1" x14ac:dyDescent="0.2">
      <c r="A265" s="81"/>
      <c r="B265" s="65"/>
      <c r="C265" s="69"/>
      <c r="D265" s="13" t="s">
        <v>11</v>
      </c>
      <c r="E265" s="39">
        <v>0</v>
      </c>
      <c r="F265" s="39">
        <v>0</v>
      </c>
      <c r="G265" s="79"/>
      <c r="H265" s="79"/>
      <c r="I265" s="79"/>
      <c r="J265" s="79"/>
      <c r="K265" s="21"/>
      <c r="L265" s="22"/>
      <c r="M265" s="22"/>
      <c r="N265" s="11"/>
    </row>
    <row r="266" spans="1:15" ht="16.149999999999999" customHeight="1" x14ac:dyDescent="0.2">
      <c r="A266" s="65" t="s">
        <v>82</v>
      </c>
      <c r="B266" s="80" t="s">
        <v>29</v>
      </c>
      <c r="C266" s="69"/>
      <c r="D266" s="13" t="s">
        <v>25</v>
      </c>
      <c r="E266" s="39">
        <v>0</v>
      </c>
      <c r="F266" s="39">
        <v>0</v>
      </c>
      <c r="G266" s="62" t="s">
        <v>5</v>
      </c>
      <c r="H266" s="93">
        <v>0</v>
      </c>
      <c r="I266" s="93">
        <v>0</v>
      </c>
      <c r="J266" s="125"/>
      <c r="L266" s="23"/>
      <c r="M266" s="23"/>
      <c r="N266" s="22"/>
      <c r="O266" s="23"/>
    </row>
    <row r="267" spans="1:15" ht="15.6" customHeight="1" x14ac:dyDescent="0.2">
      <c r="A267" s="65"/>
      <c r="B267" s="81"/>
      <c r="C267" s="69"/>
      <c r="D267" s="13" t="s">
        <v>12</v>
      </c>
      <c r="E267" s="39">
        <v>0</v>
      </c>
      <c r="F267" s="39">
        <v>0</v>
      </c>
      <c r="G267" s="63"/>
      <c r="H267" s="93"/>
      <c r="I267" s="93"/>
      <c r="J267" s="125"/>
      <c r="L267" s="23"/>
      <c r="M267" s="23"/>
      <c r="N267" s="22"/>
      <c r="O267" s="23"/>
    </row>
    <row r="268" spans="1:15" ht="15.6" customHeight="1" x14ac:dyDescent="0.2">
      <c r="A268" s="65"/>
      <c r="B268" s="82"/>
      <c r="C268" s="69"/>
      <c r="D268" s="13" t="s">
        <v>11</v>
      </c>
      <c r="E268" s="39">
        <v>0</v>
      </c>
      <c r="F268" s="39">
        <v>0</v>
      </c>
      <c r="G268" s="63"/>
      <c r="H268" s="93"/>
      <c r="I268" s="93"/>
      <c r="J268" s="125"/>
      <c r="L268" s="23"/>
      <c r="M268" s="23"/>
      <c r="N268" s="22"/>
      <c r="O268" s="23"/>
    </row>
    <row r="269" spans="1:15" x14ac:dyDescent="0.2">
      <c r="A269" s="65"/>
      <c r="B269" s="65" t="s">
        <v>2</v>
      </c>
      <c r="C269" s="69"/>
      <c r="D269" s="13" t="s">
        <v>25</v>
      </c>
      <c r="E269" s="39">
        <v>0</v>
      </c>
      <c r="F269" s="39">
        <v>0</v>
      </c>
      <c r="G269" s="63"/>
      <c r="H269" s="93"/>
      <c r="I269" s="93"/>
      <c r="J269" s="125"/>
      <c r="L269" s="23"/>
      <c r="M269" s="23"/>
      <c r="N269" s="22"/>
      <c r="O269" s="23"/>
    </row>
    <row r="270" spans="1:15" x14ac:dyDescent="0.2">
      <c r="A270" s="65"/>
      <c r="B270" s="65"/>
      <c r="C270" s="69"/>
      <c r="D270" s="13" t="s">
        <v>12</v>
      </c>
      <c r="E270" s="39">
        <v>0</v>
      </c>
      <c r="F270" s="39">
        <v>0</v>
      </c>
      <c r="G270" s="63"/>
      <c r="H270" s="93"/>
      <c r="I270" s="93"/>
      <c r="J270" s="125"/>
      <c r="L270" s="23"/>
      <c r="M270" s="23"/>
      <c r="N270" s="22"/>
      <c r="O270" s="23"/>
    </row>
    <row r="271" spans="1:15" x14ac:dyDescent="0.2">
      <c r="A271" s="65"/>
      <c r="B271" s="65"/>
      <c r="C271" s="69"/>
      <c r="D271" s="13" t="s">
        <v>11</v>
      </c>
      <c r="E271" s="39">
        <v>0</v>
      </c>
      <c r="F271" s="39">
        <v>0</v>
      </c>
      <c r="G271" s="63"/>
      <c r="H271" s="93"/>
      <c r="I271" s="93"/>
      <c r="J271" s="125"/>
      <c r="L271" s="23"/>
      <c r="M271" s="23"/>
      <c r="N271" s="22"/>
      <c r="O271" s="23"/>
    </row>
    <row r="272" spans="1:15" ht="15.6" customHeight="1" x14ac:dyDescent="0.2">
      <c r="A272" s="65" t="s">
        <v>83</v>
      </c>
      <c r="B272" s="80" t="s">
        <v>29</v>
      </c>
      <c r="C272" s="69"/>
      <c r="D272" s="13" t="s">
        <v>25</v>
      </c>
      <c r="E272" s="39">
        <v>0</v>
      </c>
      <c r="F272" s="39">
        <v>0</v>
      </c>
      <c r="G272" s="62" t="s">
        <v>5</v>
      </c>
      <c r="H272" s="93">
        <v>0</v>
      </c>
      <c r="I272" s="93">
        <v>0</v>
      </c>
      <c r="J272" s="125"/>
      <c r="L272" s="23"/>
      <c r="M272" s="23"/>
      <c r="N272" s="22"/>
      <c r="O272" s="23"/>
    </row>
    <row r="273" spans="1:15" ht="15.6" customHeight="1" x14ac:dyDescent="0.2">
      <c r="A273" s="65"/>
      <c r="B273" s="81"/>
      <c r="C273" s="69"/>
      <c r="D273" s="13" t="s">
        <v>12</v>
      </c>
      <c r="E273" s="39">
        <v>0</v>
      </c>
      <c r="F273" s="39">
        <v>0</v>
      </c>
      <c r="G273" s="63"/>
      <c r="H273" s="93"/>
      <c r="I273" s="93"/>
      <c r="J273" s="125"/>
      <c r="L273" s="23"/>
      <c r="M273" s="23"/>
      <c r="N273" s="22"/>
      <c r="O273" s="23"/>
    </row>
    <row r="274" spans="1:15" ht="15.6" customHeight="1" x14ac:dyDescent="0.2">
      <c r="A274" s="65"/>
      <c r="B274" s="82"/>
      <c r="C274" s="69"/>
      <c r="D274" s="13" t="s">
        <v>11</v>
      </c>
      <c r="E274" s="39">
        <v>0</v>
      </c>
      <c r="F274" s="39">
        <v>0</v>
      </c>
      <c r="G274" s="63"/>
      <c r="H274" s="93"/>
      <c r="I274" s="93"/>
      <c r="J274" s="125"/>
      <c r="L274" s="23"/>
      <c r="M274" s="23"/>
      <c r="N274" s="22"/>
      <c r="O274" s="23"/>
    </row>
    <row r="275" spans="1:15" x14ac:dyDescent="0.2">
      <c r="A275" s="65"/>
      <c r="B275" s="65" t="s">
        <v>2</v>
      </c>
      <c r="C275" s="69"/>
      <c r="D275" s="13" t="s">
        <v>25</v>
      </c>
      <c r="E275" s="39">
        <v>0</v>
      </c>
      <c r="F275" s="39">
        <v>0</v>
      </c>
      <c r="G275" s="63"/>
      <c r="H275" s="93"/>
      <c r="I275" s="93"/>
      <c r="J275" s="125"/>
      <c r="L275" s="23"/>
      <c r="M275" s="23"/>
      <c r="N275" s="22"/>
      <c r="O275" s="23"/>
    </row>
    <row r="276" spans="1:15" x14ac:dyDescent="0.2">
      <c r="A276" s="65"/>
      <c r="B276" s="65"/>
      <c r="C276" s="69"/>
      <c r="D276" s="13" t="s">
        <v>12</v>
      </c>
      <c r="E276" s="39">
        <v>0</v>
      </c>
      <c r="F276" s="39">
        <v>0</v>
      </c>
      <c r="G276" s="63"/>
      <c r="H276" s="93"/>
      <c r="I276" s="93"/>
      <c r="J276" s="125"/>
      <c r="L276" s="23"/>
      <c r="M276" s="23"/>
      <c r="N276" s="22"/>
      <c r="O276" s="23"/>
    </row>
    <row r="277" spans="1:15" x14ac:dyDescent="0.2">
      <c r="A277" s="65"/>
      <c r="B277" s="65"/>
      <c r="C277" s="69"/>
      <c r="D277" s="13" t="s">
        <v>11</v>
      </c>
      <c r="E277" s="39">
        <v>0</v>
      </c>
      <c r="F277" s="39">
        <v>0</v>
      </c>
      <c r="G277" s="63"/>
      <c r="H277" s="93"/>
      <c r="I277" s="93"/>
      <c r="J277" s="125"/>
      <c r="L277" s="23"/>
      <c r="M277" s="23"/>
      <c r="N277" s="22"/>
      <c r="O277" s="23"/>
    </row>
    <row r="278" spans="1:15" ht="16.149999999999999" customHeight="1" x14ac:dyDescent="0.2">
      <c r="A278" s="65" t="s">
        <v>84</v>
      </c>
      <c r="B278" s="80" t="s">
        <v>29</v>
      </c>
      <c r="C278" s="22"/>
      <c r="D278" s="13" t="s">
        <v>25</v>
      </c>
      <c r="E278" s="39">
        <f>E279+E280</f>
        <v>294</v>
      </c>
      <c r="F278" s="39">
        <f>F279+F280</f>
        <v>294</v>
      </c>
      <c r="G278" s="62" t="s">
        <v>5</v>
      </c>
      <c r="H278" s="93">
        <v>1</v>
      </c>
      <c r="I278" s="93">
        <v>1</v>
      </c>
      <c r="J278" s="125"/>
      <c r="L278" s="23"/>
      <c r="M278" s="23"/>
      <c r="N278" s="22"/>
      <c r="O278" s="23"/>
    </row>
    <row r="279" spans="1:15" ht="15.6" customHeight="1" x14ac:dyDescent="0.2">
      <c r="A279" s="65"/>
      <c r="B279" s="81"/>
      <c r="C279" s="22"/>
      <c r="D279" s="13" t="s">
        <v>12</v>
      </c>
      <c r="E279" s="39">
        <f>E285</f>
        <v>294</v>
      </c>
      <c r="F279" s="39">
        <f>F285</f>
        <v>294</v>
      </c>
      <c r="G279" s="63"/>
      <c r="H279" s="93"/>
      <c r="I279" s="93"/>
      <c r="J279" s="125"/>
      <c r="L279" s="23"/>
      <c r="M279" s="23"/>
      <c r="N279" s="22"/>
      <c r="O279" s="23"/>
    </row>
    <row r="280" spans="1:15" ht="15.6" customHeight="1" x14ac:dyDescent="0.2">
      <c r="A280" s="65"/>
      <c r="B280" s="82"/>
      <c r="C280" s="22"/>
      <c r="D280" s="13" t="s">
        <v>11</v>
      </c>
      <c r="E280" s="39">
        <v>0</v>
      </c>
      <c r="F280" s="39">
        <v>0</v>
      </c>
      <c r="G280" s="63"/>
      <c r="H280" s="93"/>
      <c r="I280" s="93"/>
      <c r="J280" s="125"/>
      <c r="L280" s="23"/>
      <c r="M280" s="23"/>
      <c r="N280" s="22"/>
      <c r="O280" s="23"/>
    </row>
    <row r="281" spans="1:15" ht="13.15" customHeight="1" x14ac:dyDescent="0.2">
      <c r="A281" s="65"/>
      <c r="B281" s="65" t="s">
        <v>2</v>
      </c>
      <c r="C281" s="22"/>
      <c r="D281" s="13" t="s">
        <v>25</v>
      </c>
      <c r="E281" s="39">
        <v>0</v>
      </c>
      <c r="F281" s="39">
        <v>0</v>
      </c>
      <c r="G281" s="63"/>
      <c r="H281" s="93"/>
      <c r="I281" s="93"/>
      <c r="J281" s="125"/>
      <c r="L281" s="23"/>
      <c r="M281" s="23"/>
      <c r="N281" s="22"/>
      <c r="O281" s="23"/>
    </row>
    <row r="282" spans="1:15" x14ac:dyDescent="0.2">
      <c r="A282" s="65"/>
      <c r="B282" s="65"/>
      <c r="C282" s="22"/>
      <c r="D282" s="13" t="s">
        <v>12</v>
      </c>
      <c r="E282" s="39">
        <v>0</v>
      </c>
      <c r="F282" s="39">
        <v>0</v>
      </c>
      <c r="G282" s="63"/>
      <c r="H282" s="93"/>
      <c r="I282" s="93"/>
      <c r="J282" s="125"/>
      <c r="L282" s="23"/>
      <c r="M282" s="23"/>
      <c r="N282" s="22"/>
      <c r="O282" s="23"/>
    </row>
    <row r="283" spans="1:15" x14ac:dyDescent="0.2">
      <c r="A283" s="65"/>
      <c r="B283" s="65"/>
      <c r="C283" s="22"/>
      <c r="D283" s="13" t="s">
        <v>11</v>
      </c>
      <c r="E283" s="39">
        <v>0</v>
      </c>
      <c r="F283" s="39">
        <v>0</v>
      </c>
      <c r="G283" s="63"/>
      <c r="H283" s="93"/>
      <c r="I283" s="93"/>
      <c r="J283" s="125"/>
      <c r="L283" s="23"/>
      <c r="M283" s="23"/>
      <c r="N283" s="22"/>
      <c r="O283" s="23"/>
    </row>
    <row r="284" spans="1:15" ht="13.15" customHeight="1" x14ac:dyDescent="0.2">
      <c r="A284" s="65"/>
      <c r="B284" s="65" t="s">
        <v>4</v>
      </c>
      <c r="C284" s="22"/>
      <c r="D284" s="13" t="s">
        <v>25</v>
      </c>
      <c r="E284" s="39">
        <v>0</v>
      </c>
      <c r="F284" s="39">
        <v>0</v>
      </c>
      <c r="G284" s="63"/>
      <c r="H284" s="93"/>
      <c r="I284" s="93"/>
      <c r="J284" s="125"/>
      <c r="L284" s="23"/>
      <c r="M284" s="23"/>
      <c r="N284" s="22"/>
      <c r="O284" s="23"/>
    </row>
    <row r="285" spans="1:15" x14ac:dyDescent="0.2">
      <c r="A285" s="65"/>
      <c r="B285" s="65"/>
      <c r="C285" s="22"/>
      <c r="D285" s="13" t="s">
        <v>12</v>
      </c>
      <c r="E285" s="39">
        <v>294</v>
      </c>
      <c r="F285" s="39">
        <v>294</v>
      </c>
      <c r="G285" s="63"/>
      <c r="H285" s="93"/>
      <c r="I285" s="93"/>
      <c r="J285" s="125"/>
      <c r="L285" s="23"/>
      <c r="M285" s="23"/>
      <c r="N285" s="22"/>
      <c r="O285" s="23"/>
    </row>
    <row r="286" spans="1:15" x14ac:dyDescent="0.2">
      <c r="A286" s="65"/>
      <c r="B286" s="65"/>
      <c r="C286" s="22"/>
      <c r="D286" s="13" t="s">
        <v>11</v>
      </c>
      <c r="E286" s="39">
        <v>0</v>
      </c>
      <c r="F286" s="39">
        <v>0</v>
      </c>
      <c r="G286" s="63"/>
      <c r="H286" s="93"/>
      <c r="I286" s="93"/>
      <c r="J286" s="125"/>
      <c r="L286" s="23"/>
      <c r="M286" s="23"/>
      <c r="N286" s="22"/>
      <c r="O286" s="23"/>
    </row>
    <row r="287" spans="1:15" ht="15.6" customHeight="1" x14ac:dyDescent="0.2">
      <c r="A287" s="65" t="s">
        <v>85</v>
      </c>
      <c r="B287" s="80" t="s">
        <v>29</v>
      </c>
      <c r="C287" s="22"/>
      <c r="D287" s="13" t="s">
        <v>25</v>
      </c>
      <c r="E287" s="39">
        <f>E288+E289</f>
        <v>231.3</v>
      </c>
      <c r="F287" s="39">
        <f>F288+F289</f>
        <v>231.3</v>
      </c>
      <c r="G287" s="62" t="s">
        <v>5</v>
      </c>
      <c r="H287" s="93">
        <v>1</v>
      </c>
      <c r="I287" s="93">
        <v>1</v>
      </c>
      <c r="J287" s="125"/>
      <c r="L287" s="23"/>
      <c r="M287" s="23"/>
      <c r="N287" s="22"/>
      <c r="O287" s="23"/>
    </row>
    <row r="288" spans="1:15" ht="15.6" customHeight="1" x14ac:dyDescent="0.2">
      <c r="A288" s="65"/>
      <c r="B288" s="81"/>
      <c r="C288" s="22"/>
      <c r="D288" s="13" t="s">
        <v>12</v>
      </c>
      <c r="E288" s="39">
        <f>E294+E291</f>
        <v>231.3</v>
      </c>
      <c r="F288" s="39">
        <f>F294+F291</f>
        <v>231.3</v>
      </c>
      <c r="G288" s="63"/>
      <c r="H288" s="93"/>
      <c r="I288" s="93"/>
      <c r="J288" s="125"/>
      <c r="L288" s="23"/>
      <c r="M288" s="23"/>
      <c r="N288" s="22"/>
      <c r="O288" s="23"/>
    </row>
    <row r="289" spans="1:15" ht="15.6" customHeight="1" x14ac:dyDescent="0.2">
      <c r="A289" s="65"/>
      <c r="B289" s="82"/>
      <c r="C289" s="22"/>
      <c r="D289" s="13" t="s">
        <v>11</v>
      </c>
      <c r="E289" s="39">
        <v>0</v>
      </c>
      <c r="F289" s="39">
        <v>0</v>
      </c>
      <c r="G289" s="63"/>
      <c r="H289" s="93"/>
      <c r="I289" s="93"/>
      <c r="J289" s="125"/>
      <c r="L289" s="23"/>
      <c r="M289" s="23"/>
      <c r="N289" s="22"/>
      <c r="O289" s="23"/>
    </row>
    <row r="290" spans="1:15" x14ac:dyDescent="0.2">
      <c r="A290" s="65"/>
      <c r="B290" s="65" t="s">
        <v>2</v>
      </c>
      <c r="C290" s="22"/>
      <c r="D290" s="13" t="s">
        <v>25</v>
      </c>
      <c r="E290" s="39">
        <v>0</v>
      </c>
      <c r="F290" s="39">
        <v>0</v>
      </c>
      <c r="G290" s="63"/>
      <c r="H290" s="93"/>
      <c r="I290" s="93"/>
      <c r="J290" s="125"/>
      <c r="L290" s="23"/>
      <c r="M290" s="23"/>
      <c r="N290" s="22"/>
      <c r="O290" s="23"/>
    </row>
    <row r="291" spans="1:15" x14ac:dyDescent="0.2">
      <c r="A291" s="65"/>
      <c r="B291" s="65"/>
      <c r="C291" s="22"/>
      <c r="D291" s="13" t="s">
        <v>12</v>
      </c>
      <c r="E291" s="39">
        <v>0</v>
      </c>
      <c r="F291" s="39">
        <v>0</v>
      </c>
      <c r="G291" s="63"/>
      <c r="H291" s="93"/>
      <c r="I291" s="93"/>
      <c r="J291" s="125"/>
      <c r="L291" s="23"/>
      <c r="M291" s="23"/>
      <c r="N291" s="22"/>
      <c r="O291" s="23"/>
    </row>
    <row r="292" spans="1:15" x14ac:dyDescent="0.2">
      <c r="A292" s="65"/>
      <c r="B292" s="65"/>
      <c r="C292" s="22"/>
      <c r="D292" s="13" t="s">
        <v>11</v>
      </c>
      <c r="E292" s="39">
        <v>0</v>
      </c>
      <c r="F292" s="39">
        <v>0</v>
      </c>
      <c r="G292" s="63"/>
      <c r="H292" s="93"/>
      <c r="I292" s="93"/>
      <c r="J292" s="125"/>
      <c r="L292" s="23"/>
      <c r="M292" s="23"/>
      <c r="N292" s="22"/>
      <c r="O292" s="23"/>
    </row>
    <row r="293" spans="1:15" ht="15.6" customHeight="1" x14ac:dyDescent="0.2">
      <c r="A293" s="65"/>
      <c r="B293" s="65" t="s">
        <v>4</v>
      </c>
      <c r="C293" s="22"/>
      <c r="D293" s="13" t="s">
        <v>25</v>
      </c>
      <c r="E293" s="39">
        <f>E294</f>
        <v>231.3</v>
      </c>
      <c r="F293" s="39">
        <f>F294</f>
        <v>231.3</v>
      </c>
      <c r="G293" s="63"/>
      <c r="H293" s="93"/>
      <c r="I293" s="93"/>
      <c r="J293" s="125"/>
      <c r="L293" s="23"/>
      <c r="M293" s="23"/>
      <c r="N293" s="22"/>
      <c r="O293" s="23"/>
    </row>
    <row r="294" spans="1:15" x14ac:dyDescent="0.2">
      <c r="A294" s="65"/>
      <c r="B294" s="65"/>
      <c r="C294" s="22"/>
      <c r="D294" s="13" t="s">
        <v>12</v>
      </c>
      <c r="E294" s="39">
        <v>231.3</v>
      </c>
      <c r="F294" s="39">
        <v>231.3</v>
      </c>
      <c r="G294" s="63"/>
      <c r="H294" s="93"/>
      <c r="I294" s="93"/>
      <c r="J294" s="125"/>
      <c r="L294" s="23"/>
      <c r="M294" s="23"/>
      <c r="N294" s="22"/>
      <c r="O294" s="23"/>
    </row>
    <row r="295" spans="1:15" x14ac:dyDescent="0.2">
      <c r="A295" s="65"/>
      <c r="B295" s="65"/>
      <c r="C295" s="24"/>
      <c r="D295" s="13" t="s">
        <v>11</v>
      </c>
      <c r="E295" s="39">
        <v>0</v>
      </c>
      <c r="F295" s="39">
        <v>0</v>
      </c>
      <c r="G295" s="64"/>
      <c r="H295" s="93"/>
      <c r="I295" s="93"/>
      <c r="J295" s="125"/>
      <c r="L295" s="23"/>
      <c r="M295" s="23"/>
      <c r="N295" s="22"/>
      <c r="O295" s="23"/>
    </row>
    <row r="298" spans="1:15" x14ac:dyDescent="0.2">
      <c r="A298" s="75" t="s">
        <v>119</v>
      </c>
      <c r="B298" s="75"/>
      <c r="C298" s="25"/>
      <c r="D298" s="1" t="s">
        <v>118</v>
      </c>
    </row>
    <row r="301" spans="1:15" x14ac:dyDescent="0.2">
      <c r="A301" s="1" t="s">
        <v>47</v>
      </c>
      <c r="C301" s="26"/>
      <c r="D301" s="22" t="s">
        <v>14</v>
      </c>
    </row>
    <row r="302" spans="1:15" x14ac:dyDescent="0.2">
      <c r="C302" s="11"/>
    </row>
    <row r="303" spans="1:15" x14ac:dyDescent="0.2">
      <c r="C303" s="22"/>
    </row>
    <row r="304" spans="1:15" x14ac:dyDescent="0.2">
      <c r="A304" s="1" t="s">
        <v>6</v>
      </c>
    </row>
    <row r="305" spans="1:4" x14ac:dyDescent="0.2">
      <c r="A305" s="75" t="s">
        <v>42</v>
      </c>
      <c r="B305" s="75"/>
      <c r="C305" s="27"/>
      <c r="D305" s="1" t="s">
        <v>46</v>
      </c>
    </row>
    <row r="306" spans="1:4" x14ac:dyDescent="0.2">
      <c r="A306" s="28"/>
      <c r="B306" s="28"/>
      <c r="C306" s="22"/>
    </row>
    <row r="307" spans="1:4" x14ac:dyDescent="0.2">
      <c r="A307" s="28"/>
      <c r="B307" s="28"/>
      <c r="C307" s="22"/>
    </row>
    <row r="308" spans="1:4" x14ac:dyDescent="0.2">
      <c r="A308" s="28"/>
      <c r="B308" s="28"/>
    </row>
    <row r="309" spans="1:4" x14ac:dyDescent="0.2">
      <c r="A309" s="1" t="s">
        <v>7</v>
      </c>
      <c r="C309" s="11"/>
    </row>
    <row r="310" spans="1:4" x14ac:dyDescent="0.2">
      <c r="C310" s="11"/>
    </row>
  </sheetData>
  <mergeCells count="355">
    <mergeCell ref="H287:H295"/>
    <mergeCell ref="I287:I295"/>
    <mergeCell ref="J287:J295"/>
    <mergeCell ref="B290:B292"/>
    <mergeCell ref="B293:B295"/>
    <mergeCell ref="G58:G62"/>
    <mergeCell ref="G63:G67"/>
    <mergeCell ref="H58:H62"/>
    <mergeCell ref="H63:H67"/>
    <mergeCell ref="G122:G130"/>
    <mergeCell ref="G114:G121"/>
    <mergeCell ref="G102:G107"/>
    <mergeCell ref="G108:G113"/>
    <mergeCell ref="G83:G90"/>
    <mergeCell ref="G91:G98"/>
    <mergeCell ref="G99:G101"/>
    <mergeCell ref="G143:G145"/>
    <mergeCell ref="G146:G148"/>
    <mergeCell ref="G150:G153"/>
    <mergeCell ref="G174:G189"/>
    <mergeCell ref="G190:G193"/>
    <mergeCell ref="G154:G157"/>
    <mergeCell ref="G236:G244"/>
    <mergeCell ref="H251:H259"/>
    <mergeCell ref="A108:A113"/>
    <mergeCell ref="A114:A121"/>
    <mergeCell ref="A278:A286"/>
    <mergeCell ref="B278:B280"/>
    <mergeCell ref="G278:G286"/>
    <mergeCell ref="H278:H286"/>
    <mergeCell ref="I278:I286"/>
    <mergeCell ref="J278:J286"/>
    <mergeCell ref="B284:B286"/>
    <mergeCell ref="H227:H235"/>
    <mergeCell ref="G227:G235"/>
    <mergeCell ref="I227:I235"/>
    <mergeCell ref="H114:H121"/>
    <mergeCell ref="I114:I121"/>
    <mergeCell ref="J114:J121"/>
    <mergeCell ref="H122:H130"/>
    <mergeCell ref="I122:I130"/>
    <mergeCell ref="A146:A148"/>
    <mergeCell ref="C137:C139"/>
    <mergeCell ref="B140:B142"/>
    <mergeCell ref="B143:B145"/>
    <mergeCell ref="B146:B148"/>
    <mergeCell ref="J272:J277"/>
    <mergeCell ref="J266:J271"/>
    <mergeCell ref="I251:I259"/>
    <mergeCell ref="J251:J259"/>
    <mergeCell ref="G260:G265"/>
    <mergeCell ref="I260:I265"/>
    <mergeCell ref="I162:I165"/>
    <mergeCell ref="J162:J165"/>
    <mergeCell ref="H99:H101"/>
    <mergeCell ref="I99:I101"/>
    <mergeCell ref="H140:H142"/>
    <mergeCell ref="I140:I142"/>
    <mergeCell ref="J140:J142"/>
    <mergeCell ref="H137:H139"/>
    <mergeCell ref="I137:I139"/>
    <mergeCell ref="J260:J265"/>
    <mergeCell ref="J99:J101"/>
    <mergeCell ref="H102:H107"/>
    <mergeCell ref="I102:I107"/>
    <mergeCell ref="H108:H113"/>
    <mergeCell ref="I108:I113"/>
    <mergeCell ref="J108:J113"/>
    <mergeCell ref="J131:J133"/>
    <mergeCell ref="I143:I148"/>
    <mergeCell ref="J143:J148"/>
    <mergeCell ref="I154:I157"/>
    <mergeCell ref="B272:B274"/>
    <mergeCell ref="B275:B277"/>
    <mergeCell ref="B260:B262"/>
    <mergeCell ref="A206:A214"/>
    <mergeCell ref="A190:A193"/>
    <mergeCell ref="B190:B193"/>
    <mergeCell ref="B170:B173"/>
    <mergeCell ref="A245:A247"/>
    <mergeCell ref="A166:A173"/>
    <mergeCell ref="A215:A226"/>
    <mergeCell ref="B212:B214"/>
    <mergeCell ref="B215:B217"/>
    <mergeCell ref="B218:B220"/>
    <mergeCell ref="B224:B226"/>
    <mergeCell ref="B221:B223"/>
    <mergeCell ref="B209:B211"/>
    <mergeCell ref="B182:B185"/>
    <mergeCell ref="B174:B177"/>
    <mergeCell ref="B178:B181"/>
    <mergeCell ref="B102:B104"/>
    <mergeCell ref="B105:B107"/>
    <mergeCell ref="B108:B110"/>
    <mergeCell ref="B134:B136"/>
    <mergeCell ref="C134:C136"/>
    <mergeCell ref="G134:G136"/>
    <mergeCell ref="H134:H136"/>
    <mergeCell ref="B83:B86"/>
    <mergeCell ref="B91:B94"/>
    <mergeCell ref="B95:B98"/>
    <mergeCell ref="H91:H98"/>
    <mergeCell ref="B128:B130"/>
    <mergeCell ref="H83:H90"/>
    <mergeCell ref="B154:B157"/>
    <mergeCell ref="B194:B196"/>
    <mergeCell ref="B197:B199"/>
    <mergeCell ref="J68:J72"/>
    <mergeCell ref="B111:B113"/>
    <mergeCell ref="B125:B127"/>
    <mergeCell ref="C78:C82"/>
    <mergeCell ref="G73:G77"/>
    <mergeCell ref="H28:H32"/>
    <mergeCell ref="I28:I32"/>
    <mergeCell ref="J28:J32"/>
    <mergeCell ref="B158:B161"/>
    <mergeCell ref="C158:C161"/>
    <mergeCell ref="G158:G161"/>
    <mergeCell ref="H158:H161"/>
    <mergeCell ref="I158:I161"/>
    <mergeCell ref="J158:J161"/>
    <mergeCell ref="C58:C62"/>
    <mergeCell ref="C63:C67"/>
    <mergeCell ref="B78:B82"/>
    <mergeCell ref="B99:B100"/>
    <mergeCell ref="B114:B117"/>
    <mergeCell ref="B118:B121"/>
    <mergeCell ref="B122:B124"/>
    <mergeCell ref="A150:A153"/>
    <mergeCell ref="A5:A6"/>
    <mergeCell ref="B5:B6"/>
    <mergeCell ref="D5:D6"/>
    <mergeCell ref="A8:A12"/>
    <mergeCell ref="B8:B12"/>
    <mergeCell ref="A48:A52"/>
    <mergeCell ref="B48:B52"/>
    <mergeCell ref="A53:A57"/>
    <mergeCell ref="B53:B57"/>
    <mergeCell ref="C48:C52"/>
    <mergeCell ref="C53:C57"/>
    <mergeCell ref="B28:B32"/>
    <mergeCell ref="C28:C32"/>
    <mergeCell ref="B13:B17"/>
    <mergeCell ref="B18:B22"/>
    <mergeCell ref="B23:B27"/>
    <mergeCell ref="B33:B37"/>
    <mergeCell ref="C38:C42"/>
    <mergeCell ref="C43:C47"/>
    <mergeCell ref="C5:C6"/>
    <mergeCell ref="A122:A130"/>
    <mergeCell ref="A33:A47"/>
    <mergeCell ref="A143:A145"/>
    <mergeCell ref="G23:G27"/>
    <mergeCell ref="G48:G52"/>
    <mergeCell ref="G53:G57"/>
    <mergeCell ref="C33:C37"/>
    <mergeCell ref="G33:G37"/>
    <mergeCell ref="G68:G72"/>
    <mergeCell ref="G78:G82"/>
    <mergeCell ref="G28:G32"/>
    <mergeCell ref="A131:A142"/>
    <mergeCell ref="A83:A90"/>
    <mergeCell ref="A91:A98"/>
    <mergeCell ref="A99:A101"/>
    <mergeCell ref="A68:A82"/>
    <mergeCell ref="B68:B72"/>
    <mergeCell ref="B73:B77"/>
    <mergeCell ref="A58:A62"/>
    <mergeCell ref="B58:B62"/>
    <mergeCell ref="B87:B90"/>
    <mergeCell ref="A102:A107"/>
    <mergeCell ref="A63:A67"/>
    <mergeCell ref="B63:B67"/>
    <mergeCell ref="G38:G42"/>
    <mergeCell ref="B43:B47"/>
    <mergeCell ref="B38:B42"/>
    <mergeCell ref="E5:E6"/>
    <mergeCell ref="F5:F6"/>
    <mergeCell ref="G5:G6"/>
    <mergeCell ref="C73:C77"/>
    <mergeCell ref="B131:B133"/>
    <mergeCell ref="C23:C27"/>
    <mergeCell ref="A236:A244"/>
    <mergeCell ref="B236:B238"/>
    <mergeCell ref="B239:B241"/>
    <mergeCell ref="B242:B244"/>
    <mergeCell ref="B137:B139"/>
    <mergeCell ref="A154:A161"/>
    <mergeCell ref="C68:C72"/>
    <mergeCell ref="C83:C90"/>
    <mergeCell ref="C91:C98"/>
    <mergeCell ref="C99:C101"/>
    <mergeCell ref="C102:C107"/>
    <mergeCell ref="C108:C113"/>
    <mergeCell ref="C114:C121"/>
    <mergeCell ref="C122:C130"/>
    <mergeCell ref="B203:B205"/>
    <mergeCell ref="B200:B202"/>
    <mergeCell ref="A194:A205"/>
    <mergeCell ref="A174:A189"/>
    <mergeCell ref="C8:C12"/>
    <mergeCell ref="C13:C17"/>
    <mergeCell ref="C18:C22"/>
    <mergeCell ref="H8:H12"/>
    <mergeCell ref="I8:I12"/>
    <mergeCell ref="J8:J12"/>
    <mergeCell ref="H13:H17"/>
    <mergeCell ref="G18:G22"/>
    <mergeCell ref="G13:G17"/>
    <mergeCell ref="G8:G12"/>
    <mergeCell ref="H23:H27"/>
    <mergeCell ref="I23:I27"/>
    <mergeCell ref="J23:J27"/>
    <mergeCell ref="I13:I17"/>
    <mergeCell ref="J13:J17"/>
    <mergeCell ref="H18:H22"/>
    <mergeCell ref="I18:I22"/>
    <mergeCell ref="J18:J22"/>
    <mergeCell ref="H5:H6"/>
    <mergeCell ref="I5:I6"/>
    <mergeCell ref="J5:J6"/>
    <mergeCell ref="C143:C148"/>
    <mergeCell ref="G131:G133"/>
    <mergeCell ref="G215:G226"/>
    <mergeCell ref="C150:C153"/>
    <mergeCell ref="H53:H57"/>
    <mergeCell ref="H131:H133"/>
    <mergeCell ref="G206:G214"/>
    <mergeCell ref="H206:H214"/>
    <mergeCell ref="H143:H148"/>
    <mergeCell ref="C140:C142"/>
    <mergeCell ref="H73:H77"/>
    <mergeCell ref="H68:H72"/>
    <mergeCell ref="H215:H226"/>
    <mergeCell ref="G140:G142"/>
    <mergeCell ref="H154:H157"/>
    <mergeCell ref="H78:H82"/>
    <mergeCell ref="H33:H37"/>
    <mergeCell ref="I33:I37"/>
    <mergeCell ref="J33:J37"/>
    <mergeCell ref="H48:H52"/>
    <mergeCell ref="I48:I52"/>
    <mergeCell ref="J48:J52"/>
    <mergeCell ref="I43:I47"/>
    <mergeCell ref="J43:J47"/>
    <mergeCell ref="I38:I42"/>
    <mergeCell ref="J38:J42"/>
    <mergeCell ref="H43:H47"/>
    <mergeCell ref="H38:H42"/>
    <mergeCell ref="I134:I136"/>
    <mergeCell ref="J134:J136"/>
    <mergeCell ref="I131:I133"/>
    <mergeCell ref="I68:I72"/>
    <mergeCell ref="I73:I77"/>
    <mergeCell ref="J73:J77"/>
    <mergeCell ref="I78:I82"/>
    <mergeCell ref="J78:J82"/>
    <mergeCell ref="I83:I90"/>
    <mergeCell ref="I91:I98"/>
    <mergeCell ref="G43:G47"/>
    <mergeCell ref="I53:I57"/>
    <mergeCell ref="J53:J57"/>
    <mergeCell ref="I58:I62"/>
    <mergeCell ref="J58:J62"/>
    <mergeCell ref="I63:I67"/>
    <mergeCell ref="J63:J67"/>
    <mergeCell ref="J122:J130"/>
    <mergeCell ref="J102:J107"/>
    <mergeCell ref="J83:J90"/>
    <mergeCell ref="J91:J98"/>
    <mergeCell ref="A305:B305"/>
    <mergeCell ref="G245:G250"/>
    <mergeCell ref="H245:H250"/>
    <mergeCell ref="I245:I250"/>
    <mergeCell ref="C236:C244"/>
    <mergeCell ref="C245:C250"/>
    <mergeCell ref="B233:B235"/>
    <mergeCell ref="A227:A235"/>
    <mergeCell ref="C227:C232"/>
    <mergeCell ref="B230:B232"/>
    <mergeCell ref="G266:G271"/>
    <mergeCell ref="H266:H271"/>
    <mergeCell ref="I266:I271"/>
    <mergeCell ref="G272:G277"/>
    <mergeCell ref="H272:H277"/>
    <mergeCell ref="I272:I277"/>
    <mergeCell ref="A260:A265"/>
    <mergeCell ref="B257:B259"/>
    <mergeCell ref="C251:C277"/>
    <mergeCell ref="G251:G259"/>
    <mergeCell ref="A266:A271"/>
    <mergeCell ref="B266:B268"/>
    <mergeCell ref="B269:B271"/>
    <mergeCell ref="A272:A277"/>
    <mergeCell ref="B162:B165"/>
    <mergeCell ref="C162:C165"/>
    <mergeCell ref="C166:C173"/>
    <mergeCell ref="B166:B169"/>
    <mergeCell ref="B186:B189"/>
    <mergeCell ref="C174:C189"/>
    <mergeCell ref="I206:I214"/>
    <mergeCell ref="J190:J193"/>
    <mergeCell ref="J206:J214"/>
    <mergeCell ref="H190:H193"/>
    <mergeCell ref="H174:H189"/>
    <mergeCell ref="I174:I189"/>
    <mergeCell ref="J174:J189"/>
    <mergeCell ref="A298:B298"/>
    <mergeCell ref="I190:I193"/>
    <mergeCell ref="G194:G205"/>
    <mergeCell ref="H194:H205"/>
    <mergeCell ref="I194:I205"/>
    <mergeCell ref="J194:J205"/>
    <mergeCell ref="C194:C205"/>
    <mergeCell ref="C206:C214"/>
    <mergeCell ref="C215:C226"/>
    <mergeCell ref="B206:B208"/>
    <mergeCell ref="I215:I226"/>
    <mergeCell ref="J215:J226"/>
    <mergeCell ref="B254:B256"/>
    <mergeCell ref="C190:C193"/>
    <mergeCell ref="B263:B265"/>
    <mergeCell ref="H260:H265"/>
    <mergeCell ref="A287:A295"/>
    <mergeCell ref="B287:B289"/>
    <mergeCell ref="G287:G295"/>
    <mergeCell ref="A248:A250"/>
    <mergeCell ref="B248:B250"/>
    <mergeCell ref="B245:B247"/>
    <mergeCell ref="B227:B229"/>
    <mergeCell ref="A251:A259"/>
    <mergeCell ref="J227:J235"/>
    <mergeCell ref="B281:B283"/>
    <mergeCell ref="A2:J2"/>
    <mergeCell ref="A3:J3"/>
    <mergeCell ref="A4:J4"/>
    <mergeCell ref="G166:G173"/>
    <mergeCell ref="H166:H169"/>
    <mergeCell ref="I166:I169"/>
    <mergeCell ref="J166:J169"/>
    <mergeCell ref="J154:J157"/>
    <mergeCell ref="G137:G139"/>
    <mergeCell ref="J137:J139"/>
    <mergeCell ref="H170:H173"/>
    <mergeCell ref="I170:I173"/>
    <mergeCell ref="J170:J173"/>
    <mergeCell ref="H162:H165"/>
    <mergeCell ref="C131:C133"/>
    <mergeCell ref="C154:C157"/>
    <mergeCell ref="J245:J250"/>
    <mergeCell ref="H236:H244"/>
    <mergeCell ref="I236:I244"/>
    <mergeCell ref="J236:J244"/>
    <mergeCell ref="B251:B253"/>
    <mergeCell ref="G162:G165"/>
  </mergeCells>
  <pageMargins left="0.25" right="0.25" top="0.17" bottom="0.16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034C-C678-4709-BC58-729A35AF734E}">
  <dimension ref="A1:H31"/>
  <sheetViews>
    <sheetView topLeftCell="A22" workbookViewId="0">
      <selection activeCell="B15" sqref="B15"/>
    </sheetView>
  </sheetViews>
  <sheetFormatPr defaultColWidth="8.85546875" defaultRowHeight="15.75" x14ac:dyDescent="0.25"/>
  <cols>
    <col min="1" max="1" width="5.140625" style="40" customWidth="1"/>
    <col min="2" max="2" width="47.42578125" style="40" customWidth="1"/>
    <col min="3" max="3" width="8.85546875" style="40"/>
    <col min="4" max="4" width="11.7109375" style="40" customWidth="1"/>
    <col min="5" max="5" width="12.42578125" style="40" customWidth="1"/>
    <col min="6" max="6" width="11.28515625" style="40" customWidth="1"/>
    <col min="7" max="7" width="11.140625" style="40" customWidth="1"/>
    <col min="8" max="8" width="33.5703125" style="40" customWidth="1"/>
    <col min="9" max="16384" width="8.85546875" style="40"/>
  </cols>
  <sheetData>
    <row r="1" spans="1:8" x14ac:dyDescent="0.25">
      <c r="H1" s="47" t="s">
        <v>89</v>
      </c>
    </row>
    <row r="2" spans="1:8" x14ac:dyDescent="0.25">
      <c r="A2" s="47" t="s">
        <v>90</v>
      </c>
    </row>
    <row r="3" spans="1:8" x14ac:dyDescent="0.25">
      <c r="A3" s="126" t="s">
        <v>91</v>
      </c>
      <c r="B3" s="126"/>
      <c r="C3" s="126"/>
      <c r="D3" s="126"/>
      <c r="E3" s="126"/>
      <c r="F3" s="126"/>
      <c r="G3" s="126"/>
      <c r="H3" s="126"/>
    </row>
    <row r="4" spans="1:8" x14ac:dyDescent="0.25">
      <c r="A4" s="127" t="s">
        <v>123</v>
      </c>
      <c r="B4" s="127"/>
      <c r="C4" s="127"/>
      <c r="D4" s="127"/>
      <c r="E4" s="127"/>
      <c r="F4" s="127"/>
      <c r="G4" s="127"/>
      <c r="H4" s="127"/>
    </row>
    <row r="5" spans="1:8" x14ac:dyDescent="0.25">
      <c r="A5" s="128" t="s">
        <v>92</v>
      </c>
      <c r="B5" s="128"/>
      <c r="C5" s="128"/>
      <c r="D5" s="128"/>
      <c r="E5" s="128"/>
      <c r="F5" s="128"/>
      <c r="G5" s="128"/>
      <c r="H5" s="128"/>
    </row>
    <row r="6" spans="1:8" x14ac:dyDescent="0.25">
      <c r="A6" s="128" t="s">
        <v>134</v>
      </c>
      <c r="B6" s="128"/>
      <c r="C6" s="128"/>
      <c r="D6" s="128"/>
      <c r="E6" s="128"/>
      <c r="F6" s="128"/>
      <c r="G6" s="128"/>
      <c r="H6" s="128"/>
    </row>
    <row r="7" spans="1:8" x14ac:dyDescent="0.25">
      <c r="A7" s="48"/>
    </row>
    <row r="8" spans="1:8" s="49" customFormat="1" x14ac:dyDescent="0.25">
      <c r="A8" s="129" t="s">
        <v>93</v>
      </c>
      <c r="B8" s="129" t="s">
        <v>94</v>
      </c>
      <c r="C8" s="129" t="s">
        <v>95</v>
      </c>
      <c r="D8" s="129" t="s">
        <v>96</v>
      </c>
      <c r="E8" s="129" t="s">
        <v>97</v>
      </c>
      <c r="F8" s="129" t="s">
        <v>98</v>
      </c>
      <c r="G8" s="129"/>
      <c r="H8" s="129" t="s">
        <v>99</v>
      </c>
    </row>
    <row r="9" spans="1:8" x14ac:dyDescent="0.25">
      <c r="A9" s="129"/>
      <c r="B9" s="129"/>
      <c r="C9" s="129"/>
      <c r="D9" s="129"/>
      <c r="E9" s="129"/>
      <c r="F9" s="42" t="s">
        <v>100</v>
      </c>
      <c r="G9" s="42" t="s">
        <v>101</v>
      </c>
      <c r="H9" s="129"/>
    </row>
    <row r="10" spans="1:8" x14ac:dyDescent="0.25">
      <c r="A10" s="42">
        <v>1</v>
      </c>
      <c r="B10" s="42">
        <v>2</v>
      </c>
      <c r="C10" s="42">
        <v>3</v>
      </c>
      <c r="D10" s="42">
        <v>4</v>
      </c>
      <c r="E10" s="42">
        <v>5</v>
      </c>
      <c r="F10" s="42">
        <v>6</v>
      </c>
      <c r="G10" s="42">
        <v>7</v>
      </c>
      <c r="H10" s="42">
        <v>8</v>
      </c>
    </row>
    <row r="11" spans="1:8" x14ac:dyDescent="0.25">
      <c r="A11" s="130" t="s">
        <v>122</v>
      </c>
      <c r="B11" s="130"/>
      <c r="C11" s="130"/>
      <c r="D11" s="130"/>
      <c r="E11" s="130"/>
      <c r="F11" s="130"/>
      <c r="G11" s="130"/>
      <c r="H11" s="130"/>
    </row>
    <row r="12" spans="1:8" ht="60" x14ac:dyDescent="0.25">
      <c r="A12" s="42">
        <v>1</v>
      </c>
      <c r="B12" s="50" t="s">
        <v>109</v>
      </c>
      <c r="C12" s="51" t="s">
        <v>101</v>
      </c>
      <c r="D12" s="52">
        <v>97</v>
      </c>
      <c r="E12" s="41">
        <v>97</v>
      </c>
      <c r="F12" s="41">
        <f>E12-D12</f>
        <v>0</v>
      </c>
      <c r="G12" s="41" t="s">
        <v>102</v>
      </c>
      <c r="H12" s="41"/>
    </row>
    <row r="13" spans="1:8" ht="42.6" customHeight="1" x14ac:dyDescent="0.25">
      <c r="A13" s="53">
        <v>2</v>
      </c>
      <c r="B13" s="50" t="s">
        <v>110</v>
      </c>
      <c r="C13" s="51" t="s">
        <v>101</v>
      </c>
      <c r="D13" s="52">
        <v>50</v>
      </c>
      <c r="E13" s="44">
        <v>50</v>
      </c>
      <c r="F13" s="44">
        <f>E13-D13</f>
        <v>0</v>
      </c>
      <c r="G13" s="44" t="s">
        <v>102</v>
      </c>
      <c r="H13" s="41"/>
    </row>
    <row r="14" spans="1:8" ht="47.25" x14ac:dyDescent="0.25">
      <c r="A14" s="53">
        <v>3</v>
      </c>
      <c r="B14" s="50" t="s">
        <v>111</v>
      </c>
      <c r="C14" s="51" t="s">
        <v>101</v>
      </c>
      <c r="D14" s="54">
        <v>1.8</v>
      </c>
      <c r="E14" s="41">
        <v>4</v>
      </c>
      <c r="F14" s="41">
        <f>E14-D14</f>
        <v>2.2000000000000002</v>
      </c>
      <c r="G14" s="41" t="s">
        <v>102</v>
      </c>
      <c r="H14" s="57" t="s">
        <v>104</v>
      </c>
    </row>
    <row r="15" spans="1:8" ht="59.25" customHeight="1" x14ac:dyDescent="0.25">
      <c r="A15" s="53">
        <v>4</v>
      </c>
      <c r="B15" s="50" t="s">
        <v>112</v>
      </c>
      <c r="C15" s="51" t="s">
        <v>101</v>
      </c>
      <c r="D15" s="55">
        <v>83</v>
      </c>
      <c r="E15" s="41">
        <v>83</v>
      </c>
      <c r="F15" s="41">
        <v>0</v>
      </c>
      <c r="G15" s="41" t="s">
        <v>102</v>
      </c>
      <c r="H15" s="56"/>
    </row>
    <row r="16" spans="1:8" ht="60" x14ac:dyDescent="0.25">
      <c r="A16" s="53">
        <v>5</v>
      </c>
      <c r="B16" s="50" t="s">
        <v>113</v>
      </c>
      <c r="C16" s="51" t="s">
        <v>101</v>
      </c>
      <c r="D16" s="52">
        <v>67</v>
      </c>
      <c r="E16" s="41">
        <v>67</v>
      </c>
      <c r="F16" s="41">
        <v>0</v>
      </c>
      <c r="G16" s="41" t="s">
        <v>102</v>
      </c>
      <c r="H16" s="41"/>
    </row>
    <row r="17" spans="1:8" ht="45.75" customHeight="1" x14ac:dyDescent="0.25">
      <c r="A17" s="53">
        <v>6</v>
      </c>
      <c r="B17" s="50" t="s">
        <v>114</v>
      </c>
      <c r="C17" s="51" t="s">
        <v>101</v>
      </c>
      <c r="D17" s="52">
        <v>69.5</v>
      </c>
      <c r="E17" s="41">
        <v>72.3</v>
      </c>
      <c r="F17" s="41">
        <f>E17-D17</f>
        <v>2.7999999999999972</v>
      </c>
      <c r="G17" s="41" t="s">
        <v>102</v>
      </c>
      <c r="H17" s="41" t="s">
        <v>124</v>
      </c>
    </row>
    <row r="18" spans="1:8" ht="45" x14ac:dyDescent="0.25">
      <c r="A18" s="53">
        <v>7</v>
      </c>
      <c r="B18" s="50" t="s">
        <v>115</v>
      </c>
      <c r="C18" s="51" t="s">
        <v>101</v>
      </c>
      <c r="D18" s="52">
        <v>81</v>
      </c>
      <c r="E18" s="41">
        <v>81</v>
      </c>
      <c r="F18" s="41">
        <v>0</v>
      </c>
      <c r="G18" s="41" t="s">
        <v>102</v>
      </c>
      <c r="H18" s="53"/>
    </row>
    <row r="19" spans="1:8" ht="30" x14ac:dyDescent="0.25">
      <c r="A19" s="42">
        <v>8</v>
      </c>
      <c r="B19" s="50" t="s">
        <v>116</v>
      </c>
      <c r="C19" s="51" t="s">
        <v>101</v>
      </c>
      <c r="D19" s="52">
        <v>65</v>
      </c>
      <c r="E19" s="41">
        <v>65</v>
      </c>
      <c r="F19" s="41">
        <v>0</v>
      </c>
      <c r="G19" s="41" t="s">
        <v>102</v>
      </c>
      <c r="H19" s="41"/>
    </row>
    <row r="20" spans="1:8" ht="47.25" customHeight="1" x14ac:dyDescent="0.25">
      <c r="A20" s="42">
        <v>9</v>
      </c>
      <c r="B20" s="50" t="s">
        <v>117</v>
      </c>
      <c r="C20" s="51" t="s">
        <v>101</v>
      </c>
      <c r="D20" s="43">
        <v>87</v>
      </c>
      <c r="E20" s="41">
        <v>87</v>
      </c>
      <c r="F20" s="41">
        <v>0</v>
      </c>
      <c r="G20" s="41" t="s">
        <v>102</v>
      </c>
      <c r="H20" s="53"/>
    </row>
    <row r="21" spans="1:8" ht="47.25" x14ac:dyDescent="0.25">
      <c r="A21" s="42">
        <v>10</v>
      </c>
      <c r="B21" s="61" t="s">
        <v>103</v>
      </c>
      <c r="C21" s="51" t="s">
        <v>101</v>
      </c>
      <c r="D21" s="43">
        <v>85</v>
      </c>
      <c r="E21" s="41">
        <v>96</v>
      </c>
      <c r="F21" s="41">
        <f>E21-D21</f>
        <v>11</v>
      </c>
      <c r="G21" s="41" t="s">
        <v>102</v>
      </c>
      <c r="H21" s="41" t="s">
        <v>129</v>
      </c>
    </row>
    <row r="22" spans="1:8" x14ac:dyDescent="0.25">
      <c r="A22" s="58"/>
      <c r="B22" s="59"/>
      <c r="C22" s="58"/>
    </row>
    <row r="23" spans="1:8" x14ac:dyDescent="0.25">
      <c r="A23" s="58"/>
      <c r="B23" s="59"/>
      <c r="C23" s="58"/>
    </row>
    <row r="24" spans="1:8" x14ac:dyDescent="0.25">
      <c r="D24" s="45"/>
    </row>
    <row r="25" spans="1:8" ht="31.5" x14ac:dyDescent="0.25">
      <c r="B25" s="46" t="s">
        <v>105</v>
      </c>
      <c r="C25" s="60"/>
      <c r="D25" s="45" t="s">
        <v>118</v>
      </c>
    </row>
    <row r="26" spans="1:8" x14ac:dyDescent="0.25">
      <c r="B26" s="45"/>
      <c r="C26" s="45"/>
    </row>
    <row r="27" spans="1:8" x14ac:dyDescent="0.25">
      <c r="B27" s="45"/>
      <c r="C27" s="45"/>
    </row>
    <row r="28" spans="1:8" ht="31.5" x14ac:dyDescent="0.25">
      <c r="B28" s="46" t="s">
        <v>106</v>
      </c>
      <c r="C28" s="60"/>
      <c r="D28" s="45" t="s">
        <v>107</v>
      </c>
    </row>
    <row r="29" spans="1:8" x14ac:dyDescent="0.25">
      <c r="B29" s="45"/>
      <c r="C29" s="45"/>
    </row>
    <row r="30" spans="1:8" x14ac:dyDescent="0.25">
      <c r="B30" s="45"/>
      <c r="C30" s="45"/>
    </row>
    <row r="31" spans="1:8" x14ac:dyDescent="0.25">
      <c r="B31" s="45" t="s">
        <v>108</v>
      </c>
    </row>
  </sheetData>
  <mergeCells count="12">
    <mergeCell ref="A11:H11"/>
    <mergeCell ref="A3:H3"/>
    <mergeCell ref="A4:H4"/>
    <mergeCell ref="A5:H5"/>
    <mergeCell ref="A6:H6"/>
    <mergeCell ref="A8:A9"/>
    <mergeCell ref="B8:B9"/>
    <mergeCell ref="C8:C9"/>
    <mergeCell ref="D8:D9"/>
    <mergeCell ref="E8:E9"/>
    <mergeCell ref="F8:G8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ТАБ.2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2025-02-26T14:02:12Z</dcterms:modified>
</cp:coreProperties>
</file>