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6" windowHeight="11160" activeTab="1"/>
  </bookViews>
  <sheets>
    <sheet name="ТАБ.2" sheetId="7" r:id="rId1"/>
    <sheet name="ТАБ.1" sheetId="8" r:id="rId2"/>
  </sheets>
  <calcPr calcId="125725" iterateDelta="1E-4"/>
</workbook>
</file>

<file path=xl/calcChain.xml><?xml version="1.0" encoding="utf-8"?>
<calcChain xmlns="http://schemas.openxmlformats.org/spreadsheetml/2006/main">
  <c r="F143" i="7"/>
  <c r="E129" l="1"/>
  <c r="E81" s="1"/>
  <c r="F129"/>
  <c r="F98" l="1"/>
  <c r="F90"/>
  <c r="E98"/>
  <c r="E90"/>
  <c r="F89"/>
  <c r="E89"/>
  <c r="F288"/>
  <c r="F219"/>
  <c r="E224" l="1"/>
  <c r="F167"/>
  <c r="E167"/>
  <c r="E159" s="1"/>
  <c r="E155" s="1"/>
  <c r="F169"/>
  <c r="E169"/>
  <c r="F166"/>
  <c r="E141"/>
  <c r="F88"/>
  <c r="F84" s="1"/>
  <c r="E88"/>
  <c r="E86"/>
  <c r="F86"/>
  <c r="E87"/>
  <c r="F120"/>
  <c r="F115" s="1"/>
  <c r="E120"/>
  <c r="E115" s="1"/>
  <c r="F121"/>
  <c r="E121"/>
  <c r="E117"/>
  <c r="E74" s="1"/>
  <c r="F96"/>
  <c r="E96"/>
  <c r="E92" s="1"/>
  <c r="F293"/>
  <c r="E293"/>
  <c r="E288"/>
  <c r="F287"/>
  <c r="E287"/>
  <c r="F284"/>
  <c r="E284"/>
  <c r="F279"/>
  <c r="F278" s="1"/>
  <c r="E279"/>
  <c r="E278" s="1"/>
  <c r="F263"/>
  <c r="E263"/>
  <c r="F261"/>
  <c r="E261"/>
  <c r="F260"/>
  <c r="E260"/>
  <c r="F258"/>
  <c r="E258"/>
  <c r="F257"/>
  <c r="E257"/>
  <c r="F255"/>
  <c r="E255"/>
  <c r="F254"/>
  <c r="E254"/>
  <c r="E253"/>
  <c r="F252"/>
  <c r="F251" s="1"/>
  <c r="E252"/>
  <c r="E251" s="1"/>
  <c r="F248"/>
  <c r="E248"/>
  <c r="F245"/>
  <c r="E245"/>
  <c r="F244"/>
  <c r="E244"/>
  <c r="F243"/>
  <c r="F242" s="1"/>
  <c r="E243"/>
  <c r="E242" s="1"/>
  <c r="F241"/>
  <c r="F238" s="1"/>
  <c r="E241"/>
  <c r="F240"/>
  <c r="E240"/>
  <c r="E239" s="1"/>
  <c r="F239"/>
  <c r="E238"/>
  <c r="F237"/>
  <c r="F233"/>
  <c r="E233"/>
  <c r="F230"/>
  <c r="E230"/>
  <c r="F229"/>
  <c r="E229"/>
  <c r="F228"/>
  <c r="F227" s="1"/>
  <c r="E228"/>
  <c r="E227" s="1"/>
  <c r="F224"/>
  <c r="F221"/>
  <c r="E221"/>
  <c r="F198"/>
  <c r="E218"/>
  <c r="F217"/>
  <c r="E217"/>
  <c r="E216"/>
  <c r="E215" s="1"/>
  <c r="F212"/>
  <c r="E212"/>
  <c r="F209"/>
  <c r="E209"/>
  <c r="F208"/>
  <c r="E208"/>
  <c r="F207"/>
  <c r="E207"/>
  <c r="E206" s="1"/>
  <c r="F206"/>
  <c r="F205"/>
  <c r="E205"/>
  <c r="F204"/>
  <c r="F203" s="1"/>
  <c r="E204"/>
  <c r="E203" s="1"/>
  <c r="F201"/>
  <c r="F200" s="1"/>
  <c r="E201"/>
  <c r="E200"/>
  <c r="F199"/>
  <c r="F196" s="1"/>
  <c r="E199"/>
  <c r="E198"/>
  <c r="E197" s="1"/>
  <c r="E196"/>
  <c r="F190"/>
  <c r="E190"/>
  <c r="F186"/>
  <c r="E186"/>
  <c r="F181"/>
  <c r="E181"/>
  <c r="F180"/>
  <c r="E180"/>
  <c r="F179"/>
  <c r="E179"/>
  <c r="F178"/>
  <c r="E178"/>
  <c r="F177"/>
  <c r="E177"/>
  <c r="F176"/>
  <c r="E176"/>
  <c r="F175"/>
  <c r="E175"/>
  <c r="F174"/>
  <c r="E174"/>
  <c r="F170"/>
  <c r="E170"/>
  <c r="F163"/>
  <c r="E163"/>
  <c r="F162"/>
  <c r="E162"/>
  <c r="F161"/>
  <c r="F160"/>
  <c r="E160"/>
  <c r="F157"/>
  <c r="F156"/>
  <c r="E156"/>
  <c r="F150"/>
  <c r="E150"/>
  <c r="E143"/>
  <c r="F142"/>
  <c r="F19" s="1"/>
  <c r="E142"/>
  <c r="F141"/>
  <c r="F140" s="1"/>
  <c r="E140"/>
  <c r="F139"/>
  <c r="E139"/>
  <c r="F138"/>
  <c r="F137" s="1"/>
  <c r="E138"/>
  <c r="E137"/>
  <c r="F135"/>
  <c r="F134" s="1"/>
  <c r="E135"/>
  <c r="E134"/>
  <c r="F133"/>
  <c r="E133"/>
  <c r="F128"/>
  <c r="E128"/>
  <c r="F125"/>
  <c r="E125"/>
  <c r="F124"/>
  <c r="E124"/>
  <c r="F123"/>
  <c r="F122" s="1"/>
  <c r="E123"/>
  <c r="E122" s="1"/>
  <c r="F116"/>
  <c r="E116"/>
  <c r="F111"/>
  <c r="E111"/>
  <c r="F110"/>
  <c r="E110"/>
  <c r="F109"/>
  <c r="F108" s="1"/>
  <c r="E109"/>
  <c r="E108"/>
  <c r="F105"/>
  <c r="E105"/>
  <c r="F104"/>
  <c r="E104"/>
  <c r="F103"/>
  <c r="F102" s="1"/>
  <c r="E103"/>
  <c r="E102"/>
  <c r="F100"/>
  <c r="F99" s="1"/>
  <c r="E100"/>
  <c r="E99"/>
  <c r="F92"/>
  <c r="F94"/>
  <c r="E94"/>
  <c r="F93"/>
  <c r="E93"/>
  <c r="F85"/>
  <c r="E84"/>
  <c r="F81"/>
  <c r="F78" s="1"/>
  <c r="E26"/>
  <c r="E23" s="1"/>
  <c r="F72"/>
  <c r="E72"/>
  <c r="F63"/>
  <c r="E63"/>
  <c r="F58"/>
  <c r="E58"/>
  <c r="F53"/>
  <c r="E53"/>
  <c r="F48"/>
  <c r="E48"/>
  <c r="F43"/>
  <c r="E43"/>
  <c r="F42"/>
  <c r="F37" s="1"/>
  <c r="E42"/>
  <c r="F41"/>
  <c r="E41"/>
  <c r="E36" s="1"/>
  <c r="F40"/>
  <c r="E40"/>
  <c r="F39"/>
  <c r="F34" s="1"/>
  <c r="E39"/>
  <c r="E38" s="1"/>
  <c r="E37"/>
  <c r="F36"/>
  <c r="E35"/>
  <c r="F31"/>
  <c r="E31"/>
  <c r="F29"/>
  <c r="E29"/>
  <c r="E28" s="1"/>
  <c r="F28"/>
  <c r="F24"/>
  <c r="E24"/>
  <c r="E19"/>
  <c r="F17"/>
  <c r="E17"/>
  <c r="E12" s="1"/>
  <c r="F12"/>
  <c r="E78" l="1"/>
  <c r="E166"/>
  <c r="E161"/>
  <c r="E157" s="1"/>
  <c r="E154" s="1"/>
  <c r="F159"/>
  <c r="F158" s="1"/>
  <c r="F21"/>
  <c r="F18" s="1"/>
  <c r="E21"/>
  <c r="E18" s="1"/>
  <c r="E132"/>
  <c r="E131" s="1"/>
  <c r="F87"/>
  <c r="F83"/>
  <c r="E75"/>
  <c r="E85"/>
  <c r="E83" s="1"/>
  <c r="F118"/>
  <c r="F76"/>
  <c r="F71" s="1"/>
  <c r="E114"/>
  <c r="E118"/>
  <c r="F117"/>
  <c r="F74" s="1"/>
  <c r="F14" s="1"/>
  <c r="F9" s="1"/>
  <c r="E76"/>
  <c r="E71" s="1"/>
  <c r="E95"/>
  <c r="F91"/>
  <c r="E69"/>
  <c r="E91"/>
  <c r="F38"/>
  <c r="F197"/>
  <c r="F195"/>
  <c r="F194" s="1"/>
  <c r="F236"/>
  <c r="E34"/>
  <c r="E33" s="1"/>
  <c r="F95"/>
  <c r="F216"/>
  <c r="F215" s="1"/>
  <c r="F218"/>
  <c r="F26"/>
  <c r="F23" s="1"/>
  <c r="F35"/>
  <c r="F33" s="1"/>
  <c r="F75"/>
  <c r="F132"/>
  <c r="F131" s="1"/>
  <c r="E195"/>
  <c r="E194" s="1"/>
  <c r="E237"/>
  <c r="E236" s="1"/>
  <c r="F155" l="1"/>
  <c r="F154" s="1"/>
  <c r="E14"/>
  <c r="E9" s="1"/>
  <c r="E158"/>
  <c r="F16"/>
  <c r="F11" s="1"/>
  <c r="E70"/>
  <c r="E68" s="1"/>
  <c r="E15"/>
  <c r="E10" s="1"/>
  <c r="F69"/>
  <c r="F114"/>
  <c r="F73"/>
  <c r="E16"/>
  <c r="E11" s="1"/>
  <c r="E73"/>
  <c r="F70"/>
  <c r="F15"/>
  <c r="F68" l="1"/>
  <c r="E13"/>
  <c r="E8"/>
  <c r="F10"/>
  <c r="F8" s="1"/>
  <c r="F13"/>
  <c r="F21" i="8" l="1"/>
  <c r="F17"/>
  <c r="F14"/>
  <c r="F13"/>
  <c r="F12"/>
</calcChain>
</file>

<file path=xl/sharedStrings.xml><?xml version="1.0" encoding="utf-8"?>
<sst xmlns="http://schemas.openxmlformats.org/spreadsheetml/2006/main" count="645" uniqueCount="135">
  <si>
    <t>Х</t>
  </si>
  <si>
    <t>количество ОО</t>
  </si>
  <si>
    <t>Управление образования администрации Киренского муниципального района</t>
  </si>
  <si>
    <t xml:space="preserve">Управление образования администрации Киренского муниципального  района </t>
  </si>
  <si>
    <t>МКУ «Центр развития образования»</t>
  </si>
  <si>
    <t>осуществление мероприятия (1-да, 0-нет)</t>
  </si>
  <si>
    <t>Согласованно:</t>
  </si>
  <si>
    <t>Исполнитель     Поляченко М.Г. 4-32-07</t>
  </si>
  <si>
    <t>Наименование показателя объема мероприятия, единица измерения</t>
  </si>
  <si>
    <t>Фактическое значение показателя мероприятия</t>
  </si>
  <si>
    <t>Обоснования причин отклонения  (при наличии)</t>
  </si>
  <si>
    <t>ОБ</t>
  </si>
  <si>
    <t>МБ</t>
  </si>
  <si>
    <t>год</t>
  </si>
  <si>
    <t>Поляченко М.Г.</t>
  </si>
  <si>
    <t>Таблица 2</t>
  </si>
  <si>
    <t>Наименование программы, подпрограммы, ведомственной целевой программы, основного мероприятия, мероприятия</t>
  </si>
  <si>
    <t>Ответственный исполнитель, соисполнители, участники, исполнители мероприятий</t>
  </si>
  <si>
    <t>Источники финансирования</t>
  </si>
  <si>
    <t>всего, в том числе;</t>
  </si>
  <si>
    <t>всего</t>
  </si>
  <si>
    <t>Средства, планируемые к привлечению из областного бюджета (ОБ)</t>
  </si>
  <si>
    <t>Средства, планируемые к привлечению из федерального бюджета (ФБ)</t>
  </si>
  <si>
    <t>Средства, планируемые к привлечению из местного бюджета (МБ)</t>
  </si>
  <si>
    <t>Иные источники (ИИ)</t>
  </si>
  <si>
    <t>всего:</t>
  </si>
  <si>
    <t>МАОУ ДОД ДЮЦ "Гармония"</t>
  </si>
  <si>
    <t>МКУ "Центр развития образования"</t>
  </si>
  <si>
    <t>Подпрограмма №1 "Повышение эффективности систем дошкольного образования Киренского района</t>
  </si>
  <si>
    <t>всего, в том числе:</t>
  </si>
  <si>
    <t>ФБ</t>
  </si>
  <si>
    <t>ИИ</t>
  </si>
  <si>
    <t>Подпрограмма 2 Повышение эффективности образовательных систем, обеспечивающих современное качество общего образования  Киренского района»</t>
  </si>
  <si>
    <t>Всего, в том числе:</t>
  </si>
  <si>
    <t>Основное мероприятие 2.1.Обеспечение  деятельности общеобразовательных учреждений Киренского района</t>
  </si>
  <si>
    <t xml:space="preserve">Управление образования администрации Киренского муниципального района </t>
  </si>
  <si>
    <t>МАОУ ДОД ДЮЦ «Гармония»</t>
  </si>
  <si>
    <t>Плановый срок тсполнения мероприятия (месяц, квартал)</t>
  </si>
  <si>
    <t>Профинансированно за отчетный период, тыс.руб.</t>
  </si>
  <si>
    <t>ОТЧЕТ ОБ ИСПОЛНЕНИИ МЕРОПРИЯТИЙ МУНИЦИПАЛЬНОЙ ПРОГРАММЫ КИРЕНСКОГО РАЙОНА И ИСПОЛЬЗОВАНИИ СРЕДСТВ ВСЕХ УРОВНЕЙ БЮДЖЕТА</t>
  </si>
  <si>
    <t>Управление образования администарции Киренского муниципального района</t>
  </si>
  <si>
    <t>Администрация Киренского муниципального района</t>
  </si>
  <si>
    <t>Управление образования администрации Киренского муниципального района; Дошкольные образовательные организации Киренского района</t>
  </si>
  <si>
    <t>Управление образования</t>
  </si>
  <si>
    <t>МАУО ДОД ДЮЦ "Гармония"</t>
  </si>
  <si>
    <t>Е.А. Шалда</t>
  </si>
  <si>
    <t xml:space="preserve">Заместитель начальника УО (по ФХД) -Начальник отдела БПиФ                                             </t>
  </si>
  <si>
    <t>всего в том числе;</t>
  </si>
  <si>
    <t>Управление образования администрации Киренского муниципального района, Руководители ОО</t>
  </si>
  <si>
    <t xml:space="preserve">Администрации Киренского муниципального района </t>
  </si>
  <si>
    <t>Программа «Развитие образования на 2024-2034 гг.»</t>
  </si>
  <si>
    <t>Основное мероприятие 1.1.  Обеспечение деятельности дошкольных образовательных учреждений Киренского района</t>
  </si>
  <si>
    <t>Основное мероприятие 1.2 Укрепление материально-технической базы в дошкольных образовательных организациях Киренского района</t>
  </si>
  <si>
    <t>Основное мероприятие 1.3 Текущий ремонт дошкольных образовательных организаций района</t>
  </si>
  <si>
    <t>Основное мероприятие 1.4. Обеспечение  безопасности во всех дошкольных образовательных организациях района</t>
  </si>
  <si>
    <t>Основное мероприятие 2.2 Укрепление материально-технической базы в общеобразовательных организациях</t>
  </si>
  <si>
    <t>Основное мероприятие 2.3. Текущий ремонт общеобразовательных организациях района</t>
  </si>
  <si>
    <t>Основное мероприятие 2.4 Обеспечение безопасности во всех общеобразовательных организациях</t>
  </si>
  <si>
    <t>Основное мероприятие 2.5. Реализация Муниципального проекта "Современная школа"</t>
  </si>
  <si>
    <t xml:space="preserve">Основное мероприятие 2.6. Совершенствование школьного питания </t>
  </si>
  <si>
    <t>Основное мероприятие 2.7. Реализация проекта "Дети Приангарья"</t>
  </si>
  <si>
    <t xml:space="preserve">Управление образования администрации Киренского муниципального района, образовательные организации  </t>
  </si>
  <si>
    <t>Подпрограмма № 3 «Развитие  МАУ ДО ДЮЦ «Гармония»</t>
  </si>
  <si>
    <t>Основное мероприятие 3.1.Обеспечение деятельности МАУ ДО ДЮЦ «Гармония»</t>
  </si>
  <si>
    <t>Основное мероприятие 3.2.Укрепление материально-технической базы учреждения</t>
  </si>
  <si>
    <t>Основное мероприятие 3.3.Текущий ремонт здания, закрепленного за МАУ ДО ДЮЦ «Гармония» на праве оперативного управления</t>
  </si>
  <si>
    <t>Основное мероприятие 3.4. Обеспечение функционирования системы персонифицированного финансирования дополнительного образования детей в Киренском районе</t>
  </si>
  <si>
    <t>МАУ ДО ДЮЦ «Гармония»</t>
  </si>
  <si>
    <t>Подпрограмма № 4 «Удовлетворение потребности в строительстве и капитальном ремонте образовательных учреждений в Киренском районе»</t>
  </si>
  <si>
    <t>Основное мероприятие 4.1. Реконструкция, капитальный ремонт и строительство образовательных учреждений</t>
  </si>
  <si>
    <t>Основное мероприятие 4.2. Реализация муниципального проекта "Успех каждого ребенка"</t>
  </si>
  <si>
    <t xml:space="preserve">4.2.1. Создание в общеобразовательных организациях, расположенных в сельской местности, условий для занятий физической культурой и спортом </t>
  </si>
  <si>
    <t>Подпрограмма № 5 «Организация и обеспечение отдыха и оздоровления детей Киренского района»</t>
  </si>
  <si>
    <t xml:space="preserve">Основное мероприятие 5.1. Приобретение оборудования для оздоровительных организаций </t>
  </si>
  <si>
    <t>Основное мероприятие 5.2 Организация отдыха детей</t>
  </si>
  <si>
    <t>Основное мероприятие              5.3. Создание безопасных условий в оздоровительных организациях</t>
  </si>
  <si>
    <t>Подпрограмма № 6 «Обеспечение реализации муниципальной программы и прочие мероприятия в области образования»</t>
  </si>
  <si>
    <t xml:space="preserve">Основное мероприятие 6.1. Обеспечение деятельности Управления образования </t>
  </si>
  <si>
    <t>Основное мероприятие 6.2. Обеспечение деятельности МКУ «Центр развития образования»</t>
  </si>
  <si>
    <t>Подпрограмма № 7 «Педагогические кадры муниципального образования Киренский район»</t>
  </si>
  <si>
    <t>Основное мероприятие 7.1.  Предоставление денежной выплаты молодым и приглашенным специалистам, прибывшим на работу в учреждения образования Киренского района</t>
  </si>
  <si>
    <t>Основное мероприятие 7.2.  Предоставление мер материального стимулирования гражданам, обучающимся по программам среднего профессионального или высшего профессионального педагогического образования по очной форме обучения на основании заключенных договоров о целевом обучении</t>
  </si>
  <si>
    <t xml:space="preserve">Основное мероприятие 7.3. Предоставление или приобретение квартир для педагогических работников </t>
  </si>
  <si>
    <t xml:space="preserve">Основное мероприятие 7.4. Поощрение, награждение и чествование педагогов-участников различных мероприятий и конкурсов  </t>
  </si>
  <si>
    <t>Основное мероприятие 7.5. Органиазция и подготовка к проведению мероприятий районных семинаров, конференций, конкурсов.</t>
  </si>
  <si>
    <t>Таблица 1.</t>
  </si>
  <si>
    <t xml:space="preserve"> </t>
  </si>
  <si>
    <r>
      <t xml:space="preserve">ОТЧЕТ ОБ ИСПОЛНЕНИИ ЦЕЛЕВЫХ ПОКАЗАТЕЛЕЙ МУНИЦИПАЛЬНОЙ  ПРОГРАММЫ КИРЕНСКОГО РАЙОНА </t>
    </r>
    <r>
      <rPr>
        <b/>
        <i/>
        <sz val="12"/>
        <color rgb="FF000000"/>
        <rFont val="Times New Roman"/>
        <family val="1"/>
        <charset val="204"/>
      </rPr>
      <t>(годовая)</t>
    </r>
  </si>
  <si>
    <t>(наименование муниципальной программы Киренского района (далее – муниципальная  программа)</t>
  </si>
  <si>
    <t>№ п/п</t>
  </si>
  <si>
    <t>Наименование целевого показателя</t>
  </si>
  <si>
    <t>Ед. изм.</t>
  </si>
  <si>
    <t>Плановое значение</t>
  </si>
  <si>
    <t>Фактическое значение</t>
  </si>
  <si>
    <t>Отклонение фактического значения от планового</t>
  </si>
  <si>
    <t>Обоснование причин отклонения</t>
  </si>
  <si>
    <t>%</t>
  </si>
  <si>
    <t>-</t>
  </si>
  <si>
    <t>Процент укомплектованности образовательных организаций педагогическими кадрами</t>
  </si>
  <si>
    <t xml:space="preserve">Заместитель начальника УО (по ФХД) -Начальник отдела БПиФ                                                       </t>
  </si>
  <si>
    <t>М.Г. Поляченко</t>
  </si>
  <si>
    <t>Доля воспитанников МКДОУ и их родителей (законных представителей), удовлетворенных качеством и доступностью дошкольным образованием.</t>
  </si>
  <si>
    <t>Доля дошкольных образовательных организаций, оборудованных современным технологическим оборудованием к общему числу дошкольных образовательных организаций</t>
  </si>
  <si>
    <t>Доля школьников, участвующих в  мероприятиях различной направленности за пределами Киренского района от общего числа школьников.</t>
  </si>
  <si>
    <t>Доля общеобразовательных организаций, оборудованных современным технологическим оборудованием к общему числу общеобразовательных организаций</t>
  </si>
  <si>
    <t xml:space="preserve">Доля учащихся МАОУ ДОД ДЮЦ «Гармония», осваивающих дополнительные общеразвивающие программы от общего числа учащихся МАОУ ДОД ДЮЦ «Гармония» </t>
  </si>
  <si>
    <t>Доля детей в возрасте от 5 до 18 лет, имеющих право на получение дополнительного образования в общей численности детей в возрасте от 5 до 18 лет</t>
  </si>
  <si>
    <t>Доля образовательных организаций после проведения капитального ремонта к общему числу ОО.</t>
  </si>
  <si>
    <t>Доля детей, отдохнувших и оздоровленных в летний период к общему числу школьников.</t>
  </si>
  <si>
    <t>Доля родителей (законных представителей), удовлетворенных созданием условий для получения доступного и качественного образования детей</t>
  </si>
  <si>
    <t>О.П. Сурова</t>
  </si>
  <si>
    <t>введение новых программ дополнительного образования</t>
  </si>
  <si>
    <t>Предоставление мер поддержки молодым и приглашенным специалистам</t>
  </si>
  <si>
    <t>Объем финасирования, предусмотренный на 2025 год, тыс.руб.</t>
  </si>
  <si>
    <t>Плановое значение показателя мероприятия на 2025 год</t>
  </si>
  <si>
    <r>
      <t xml:space="preserve">"РАЗВИТИЕ ОБРАЗОВАНИЯ НА 2024-2034 гг" </t>
    </r>
    <r>
      <rPr>
        <b/>
        <i/>
        <sz val="10"/>
        <color rgb="FF000000"/>
        <rFont val="Times New Roman"/>
        <family val="1"/>
        <charset val="204"/>
      </rPr>
      <t>(годовая)</t>
    </r>
  </si>
  <si>
    <t>по состоянию на 31.12.2025 год</t>
  </si>
  <si>
    <t>по состоянию на  31.12.2025 год</t>
  </si>
  <si>
    <t>Начальник Управления образования администрации Киренского муниципального округа</t>
  </si>
  <si>
    <t>Начальник финансового управления Администрации Киренского Муниципального округа</t>
  </si>
  <si>
    <t>Начальник Управления образования Киренского муниципального округа</t>
  </si>
  <si>
    <t>экономия сложилась в результате электронных аукционов</t>
  </si>
  <si>
    <t>снижение количества питающихся за счет родительской платы</t>
  </si>
  <si>
    <t>неосвоенные гранты по ПФ</t>
  </si>
  <si>
    <t>детям из льготных категорий путевки были предоставлены бесплатно</t>
  </si>
  <si>
    <t>не все мероприятия были проведены</t>
  </si>
  <si>
    <t>счета за декабрь перешли на оплату в 2026г.</t>
  </si>
  <si>
    <t>экономия сложилась в результате электронных аукционов, отсутсвие финансирования из ОБ</t>
  </si>
  <si>
    <t>не все дети приняли участия в региональном этапе олимпиад, не все мероприятия были проведены</t>
  </si>
  <si>
    <t>финансирование мероприятий, повышенная заинтересованность школьников</t>
  </si>
  <si>
    <t>-/+                (гр.5-гр.4)</t>
  </si>
  <si>
    <t>%  (гр.5*100/гр.4-100)</t>
  </si>
  <si>
    <t>Муниципальная программа «Развитие образования на 2024 – 2034 гг.»</t>
  </si>
  <si>
    <t>счета за декабрь перешли на оплату в 2026г., дефицит средств местного бюджета</t>
  </si>
  <si>
    <t>"Развитие образования на 2024-2034 гг."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</si>
</sst>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6" fillId="2" borderId="1" xfId="0" applyFont="1" applyFill="1" applyBorder="1"/>
    <xf numFmtId="164" fontId="1" fillId="2" borderId="0" xfId="0" applyNumberFormat="1" applyFont="1" applyFill="1"/>
    <xf numFmtId="0" fontId="1" fillId="2" borderId="1" xfId="0" applyFont="1" applyFill="1" applyBorder="1" applyAlignment="1">
      <alignment horizontal="justify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justify" vertical="center"/>
    </xf>
    <xf numFmtId="0" fontId="10" fillId="2" borderId="5" xfId="0" applyFont="1" applyFill="1" applyBorder="1"/>
    <xf numFmtId="0" fontId="1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4" fontId="6" fillId="2" borderId="1" xfId="0" applyNumberFormat="1" applyFont="1" applyFill="1" applyBorder="1"/>
    <xf numFmtId="164" fontId="1" fillId="2" borderId="1" xfId="0" applyNumberFormat="1" applyFont="1" applyFill="1" applyBorder="1"/>
    <xf numFmtId="0" fontId="2" fillId="2" borderId="0" xfId="0" applyFont="1" applyFill="1" applyBorder="1" applyAlignment="1">
      <alignment vertical="center" wrapText="1"/>
    </xf>
    <xf numFmtId="164" fontId="2" fillId="2" borderId="1" xfId="0" applyNumberFormat="1" applyFont="1" applyFill="1" applyBorder="1"/>
    <xf numFmtId="164" fontId="8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164" fontId="1" fillId="2" borderId="6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0"/>
  <sheetViews>
    <sheetView topLeftCell="A295" zoomScale="83" zoomScaleNormal="83" workbookViewId="0">
      <selection activeCell="J48" sqref="J48:J52"/>
    </sheetView>
  </sheetViews>
  <sheetFormatPr defaultColWidth="9.109375" defaultRowHeight="13.2"/>
  <cols>
    <col min="1" max="1" width="30.88671875" style="1" customWidth="1"/>
    <col min="2" max="2" width="28" style="1" customWidth="1"/>
    <col min="3" max="3" width="13" style="1" customWidth="1"/>
    <col min="4" max="4" width="26.44140625" style="1" customWidth="1"/>
    <col min="5" max="5" width="14" style="1" customWidth="1"/>
    <col min="6" max="6" width="12.109375" style="1" customWidth="1"/>
    <col min="7" max="9" width="13.5546875" style="1" customWidth="1"/>
    <col min="10" max="10" width="21.44140625" style="1" customWidth="1"/>
    <col min="11" max="13" width="9.88671875" style="1" bestFit="1" customWidth="1"/>
    <col min="14" max="16384" width="9.109375" style="1"/>
  </cols>
  <sheetData>
    <row r="1" spans="1:10">
      <c r="J1" s="1" t="s">
        <v>15</v>
      </c>
    </row>
    <row r="2" spans="1:10" ht="15.75" customHeight="1">
      <c r="A2" s="128" t="s">
        <v>39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3.25" customHeight="1">
      <c r="A3" s="128" t="s">
        <v>115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8.75" customHeight="1">
      <c r="A4" s="129" t="s">
        <v>116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ht="114.75" customHeight="1">
      <c r="A5" s="84" t="s">
        <v>16</v>
      </c>
      <c r="B5" s="84" t="s">
        <v>17</v>
      </c>
      <c r="C5" s="67" t="s">
        <v>37</v>
      </c>
      <c r="D5" s="84" t="s">
        <v>18</v>
      </c>
      <c r="E5" s="67" t="s">
        <v>113</v>
      </c>
      <c r="F5" s="84" t="s">
        <v>38</v>
      </c>
      <c r="G5" s="84" t="s">
        <v>8</v>
      </c>
      <c r="H5" s="84" t="s">
        <v>114</v>
      </c>
      <c r="I5" s="84" t="s">
        <v>9</v>
      </c>
      <c r="J5" s="113" t="s">
        <v>10</v>
      </c>
    </row>
    <row r="6" spans="1:10" ht="32.25" customHeight="1">
      <c r="A6" s="84"/>
      <c r="B6" s="84"/>
      <c r="C6" s="69"/>
      <c r="D6" s="84"/>
      <c r="E6" s="69"/>
      <c r="F6" s="84"/>
      <c r="G6" s="84"/>
      <c r="H6" s="84"/>
      <c r="I6" s="84"/>
      <c r="J6" s="114"/>
    </row>
    <row r="7" spans="1:10" s="5" customFormat="1">
      <c r="A7" s="38">
        <v>1</v>
      </c>
      <c r="B7" s="38">
        <v>2</v>
      </c>
      <c r="C7" s="38"/>
      <c r="D7" s="38">
        <v>3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</row>
    <row r="8" spans="1:10" ht="13.8" customHeight="1">
      <c r="A8" s="88" t="s">
        <v>50</v>
      </c>
      <c r="B8" s="95" t="s">
        <v>19</v>
      </c>
      <c r="C8" s="71" t="s">
        <v>13</v>
      </c>
      <c r="D8" s="6" t="s">
        <v>20</v>
      </c>
      <c r="E8" s="49">
        <f>E9+E10+E11+E12</f>
        <v>1365416.0699999998</v>
      </c>
      <c r="F8" s="50">
        <f>F9+F10+F11+F12</f>
        <v>1307133.0500000003</v>
      </c>
      <c r="G8" s="71" t="s">
        <v>0</v>
      </c>
      <c r="H8" s="71" t="s">
        <v>0</v>
      </c>
      <c r="I8" s="71" t="s">
        <v>0</v>
      </c>
      <c r="J8" s="71" t="s">
        <v>0</v>
      </c>
    </row>
    <row r="9" spans="1:10" ht="39.6">
      <c r="A9" s="89"/>
      <c r="B9" s="95"/>
      <c r="C9" s="72"/>
      <c r="D9" s="6" t="s">
        <v>21</v>
      </c>
      <c r="E9" s="51">
        <f t="shared" ref="E9:F11" si="0">E14+E19+E24+E29</f>
        <v>946705.94</v>
      </c>
      <c r="F9" s="51">
        <f t="shared" si="0"/>
        <v>929100.76000000013</v>
      </c>
      <c r="G9" s="72"/>
      <c r="H9" s="72"/>
      <c r="I9" s="72"/>
      <c r="J9" s="72"/>
    </row>
    <row r="10" spans="1:10" ht="44.25" customHeight="1">
      <c r="A10" s="89"/>
      <c r="B10" s="95"/>
      <c r="C10" s="72"/>
      <c r="D10" s="6" t="s">
        <v>22</v>
      </c>
      <c r="E10" s="51">
        <f t="shared" si="0"/>
        <v>54271.619999999995</v>
      </c>
      <c r="F10" s="51">
        <f t="shared" si="0"/>
        <v>54080.25</v>
      </c>
      <c r="G10" s="72"/>
      <c r="H10" s="72"/>
      <c r="I10" s="72"/>
      <c r="J10" s="72"/>
    </row>
    <row r="11" spans="1:10" ht="39.6">
      <c r="A11" s="89"/>
      <c r="B11" s="95"/>
      <c r="C11" s="72"/>
      <c r="D11" s="6" t="s">
        <v>23</v>
      </c>
      <c r="E11" s="51">
        <f t="shared" si="0"/>
        <v>364438.51</v>
      </c>
      <c r="F11" s="51">
        <f t="shared" si="0"/>
        <v>323952.04000000004</v>
      </c>
      <c r="G11" s="72"/>
      <c r="H11" s="72"/>
      <c r="I11" s="72"/>
      <c r="J11" s="72"/>
    </row>
    <row r="12" spans="1:10">
      <c r="A12" s="89"/>
      <c r="B12" s="95"/>
      <c r="C12" s="73"/>
      <c r="D12" s="7" t="s">
        <v>24</v>
      </c>
      <c r="E12" s="51">
        <f>E17</f>
        <v>0</v>
      </c>
      <c r="F12" s="51">
        <f>F17</f>
        <v>0</v>
      </c>
      <c r="G12" s="73"/>
      <c r="H12" s="73"/>
      <c r="I12" s="73"/>
      <c r="J12" s="73"/>
    </row>
    <row r="13" spans="1:10" ht="13.2" customHeight="1">
      <c r="A13" s="2"/>
      <c r="B13" s="96" t="s">
        <v>2</v>
      </c>
      <c r="C13" s="67" t="s">
        <v>13</v>
      </c>
      <c r="D13" s="7" t="s">
        <v>25</v>
      </c>
      <c r="E13" s="51">
        <f>E14+E15+E16+E17-0.1</f>
        <v>1300922.2199999997</v>
      </c>
      <c r="F13" s="51">
        <f>F14+F15+F16+F17</f>
        <v>1246998.25</v>
      </c>
      <c r="G13" s="71" t="s">
        <v>0</v>
      </c>
      <c r="H13" s="71" t="s">
        <v>0</v>
      </c>
      <c r="I13" s="71" t="s">
        <v>0</v>
      </c>
      <c r="J13" s="71" t="s">
        <v>0</v>
      </c>
    </row>
    <row r="14" spans="1:10" ht="39.6">
      <c r="A14" s="2"/>
      <c r="B14" s="96"/>
      <c r="C14" s="68"/>
      <c r="D14" s="6" t="s">
        <v>21</v>
      </c>
      <c r="E14" s="51">
        <f>E39+E74+E161+E199+E241</f>
        <v>946452.6399999999</v>
      </c>
      <c r="F14" s="51">
        <f>F39+F74+F161+F199+F241</f>
        <v>928847.46000000008</v>
      </c>
      <c r="G14" s="72"/>
      <c r="H14" s="72"/>
      <c r="I14" s="72"/>
      <c r="J14" s="72"/>
    </row>
    <row r="15" spans="1:10" ht="46.5" customHeight="1">
      <c r="A15" s="2"/>
      <c r="B15" s="96"/>
      <c r="C15" s="68"/>
      <c r="D15" s="6" t="s">
        <v>22</v>
      </c>
      <c r="E15" s="51">
        <f>E75+E156</f>
        <v>54271.619999999995</v>
      </c>
      <c r="F15" s="51">
        <f>F75+F156</f>
        <v>54080.25</v>
      </c>
      <c r="G15" s="72"/>
      <c r="H15" s="72"/>
      <c r="I15" s="72"/>
      <c r="J15" s="72"/>
    </row>
    <row r="16" spans="1:10" ht="39.6">
      <c r="A16" s="2"/>
      <c r="B16" s="96"/>
      <c r="C16" s="68"/>
      <c r="D16" s="6" t="s">
        <v>23</v>
      </c>
      <c r="E16" s="51">
        <f>E41+E76+E159+E198+E240+E138+E255</f>
        <v>300198.06</v>
      </c>
      <c r="F16" s="51">
        <f>F41+F76+F159+F198+F240+F138+F255</f>
        <v>264070.53999999998</v>
      </c>
      <c r="G16" s="72"/>
      <c r="H16" s="72"/>
      <c r="I16" s="72"/>
      <c r="J16" s="72"/>
    </row>
    <row r="17" spans="1:10">
      <c r="A17" s="2"/>
      <c r="B17" s="96"/>
      <c r="C17" s="69"/>
      <c r="D17" s="7" t="s">
        <v>24</v>
      </c>
      <c r="E17" s="51">
        <f>E77</f>
        <v>0</v>
      </c>
      <c r="F17" s="51">
        <f>F77</f>
        <v>0</v>
      </c>
      <c r="G17" s="73"/>
      <c r="H17" s="73"/>
      <c r="I17" s="73"/>
      <c r="J17" s="73"/>
    </row>
    <row r="18" spans="1:10">
      <c r="A18" s="2"/>
      <c r="B18" s="95" t="s">
        <v>26</v>
      </c>
      <c r="C18" s="71" t="s">
        <v>13</v>
      </c>
      <c r="D18" s="7" t="s">
        <v>25</v>
      </c>
      <c r="E18" s="51">
        <f>E19+E20+E21+E22</f>
        <v>44505.200000000004</v>
      </c>
      <c r="F18" s="51">
        <f>F19+F20+F21+F22</f>
        <v>41741.400000000009</v>
      </c>
      <c r="G18" s="71" t="s">
        <v>0</v>
      </c>
      <c r="H18" s="71" t="s">
        <v>0</v>
      </c>
      <c r="I18" s="71" t="s">
        <v>0</v>
      </c>
      <c r="J18" s="71" t="s">
        <v>0</v>
      </c>
    </row>
    <row r="19" spans="1:10" ht="39.6">
      <c r="A19" s="2"/>
      <c r="B19" s="95"/>
      <c r="C19" s="72"/>
      <c r="D19" s="6" t="s">
        <v>21</v>
      </c>
      <c r="E19" s="51">
        <f>E142+E205</f>
        <v>253.3</v>
      </c>
      <c r="F19" s="51">
        <f>F142+F205</f>
        <v>253.3</v>
      </c>
      <c r="G19" s="72"/>
      <c r="H19" s="72"/>
      <c r="I19" s="72"/>
      <c r="J19" s="72"/>
    </row>
    <row r="20" spans="1:10" ht="39.6">
      <c r="A20" s="2"/>
      <c r="B20" s="95"/>
      <c r="C20" s="72"/>
      <c r="D20" s="6" t="s">
        <v>22</v>
      </c>
      <c r="E20" s="51">
        <v>0</v>
      </c>
      <c r="F20" s="51">
        <v>0</v>
      </c>
      <c r="G20" s="72"/>
      <c r="H20" s="72"/>
      <c r="I20" s="72"/>
      <c r="J20" s="72"/>
    </row>
    <row r="21" spans="1:10" ht="39.6">
      <c r="A21" s="2"/>
      <c r="B21" s="95"/>
      <c r="C21" s="72"/>
      <c r="D21" s="6" t="s">
        <v>23</v>
      </c>
      <c r="E21" s="51">
        <f>E141+E204+E163</f>
        <v>44251.9</v>
      </c>
      <c r="F21" s="51">
        <f>F141+F204+F163</f>
        <v>41488.100000000006</v>
      </c>
      <c r="G21" s="72"/>
      <c r="H21" s="72"/>
      <c r="I21" s="72"/>
      <c r="J21" s="72"/>
    </row>
    <row r="22" spans="1:10">
      <c r="A22" s="2"/>
      <c r="B22" s="95"/>
      <c r="C22" s="73"/>
      <c r="D22" s="7" t="s">
        <v>24</v>
      </c>
      <c r="E22" s="51">
        <v>0</v>
      </c>
      <c r="F22" s="51">
        <v>0</v>
      </c>
      <c r="G22" s="73"/>
      <c r="H22" s="73"/>
      <c r="I22" s="73"/>
      <c r="J22" s="73"/>
    </row>
    <row r="23" spans="1:10" ht="13.2" customHeight="1">
      <c r="A23" s="4"/>
      <c r="B23" s="96" t="s">
        <v>27</v>
      </c>
      <c r="C23" s="67" t="s">
        <v>13</v>
      </c>
      <c r="D23" s="7" t="s">
        <v>25</v>
      </c>
      <c r="E23" s="51">
        <f>E24+E25+E26+E27</f>
        <v>19725.25</v>
      </c>
      <c r="F23" s="51">
        <f>F24+F25+F26+F27</f>
        <v>18393.399999999998</v>
      </c>
      <c r="G23" s="71" t="s">
        <v>0</v>
      </c>
      <c r="H23" s="71" t="s">
        <v>0</v>
      </c>
      <c r="I23" s="71" t="s">
        <v>0</v>
      </c>
      <c r="J23" s="71" t="s">
        <v>0</v>
      </c>
    </row>
    <row r="24" spans="1:10" ht="39.6">
      <c r="A24" s="4"/>
      <c r="B24" s="96"/>
      <c r="C24" s="68"/>
      <c r="D24" s="6" t="s">
        <v>21</v>
      </c>
      <c r="E24" s="51">
        <f>E250</f>
        <v>0</v>
      </c>
      <c r="F24" s="51">
        <f>F250</f>
        <v>0</v>
      </c>
      <c r="G24" s="72"/>
      <c r="H24" s="72"/>
      <c r="I24" s="72"/>
      <c r="J24" s="72"/>
    </row>
    <row r="25" spans="1:10" ht="39.6">
      <c r="A25" s="4"/>
      <c r="B25" s="96"/>
      <c r="C25" s="68"/>
      <c r="D25" s="6" t="s">
        <v>22</v>
      </c>
      <c r="E25" s="51">
        <v>0</v>
      </c>
      <c r="F25" s="51">
        <v>0</v>
      </c>
      <c r="G25" s="72"/>
      <c r="H25" s="72"/>
      <c r="I25" s="72"/>
      <c r="J25" s="72"/>
    </row>
    <row r="26" spans="1:10" ht="39.6">
      <c r="A26" s="4"/>
      <c r="B26" s="96"/>
      <c r="C26" s="68"/>
      <c r="D26" s="6" t="s">
        <v>23</v>
      </c>
      <c r="E26" s="51">
        <f>E243+E81+E201+E258</f>
        <v>19725.25</v>
      </c>
      <c r="F26" s="51">
        <f>F243+F81+F201+F258</f>
        <v>18393.399999999998</v>
      </c>
      <c r="G26" s="72"/>
      <c r="H26" s="72"/>
      <c r="I26" s="72"/>
      <c r="J26" s="72"/>
    </row>
    <row r="27" spans="1:10">
      <c r="A27" s="52"/>
      <c r="B27" s="96"/>
      <c r="C27" s="69"/>
      <c r="D27" s="7" t="s">
        <v>24</v>
      </c>
      <c r="E27" s="51">
        <v>0</v>
      </c>
      <c r="F27" s="51">
        <v>0</v>
      </c>
      <c r="G27" s="73"/>
      <c r="H27" s="73"/>
      <c r="I27" s="73"/>
      <c r="J27" s="73"/>
    </row>
    <row r="28" spans="1:10" ht="13.2" customHeight="1">
      <c r="A28" s="2"/>
      <c r="B28" s="96" t="s">
        <v>41</v>
      </c>
      <c r="C28" s="67" t="s">
        <v>13</v>
      </c>
      <c r="D28" s="7" t="s">
        <v>25</v>
      </c>
      <c r="E28" s="51">
        <f>E29+E30+E31+E32</f>
        <v>263.3</v>
      </c>
      <c r="F28" s="51">
        <f>F29+F30+F31+F32</f>
        <v>0</v>
      </c>
      <c r="G28" s="71" t="s">
        <v>0</v>
      </c>
      <c r="H28" s="71" t="s">
        <v>0</v>
      </c>
      <c r="I28" s="71" t="s">
        <v>0</v>
      </c>
      <c r="J28" s="71" t="s">
        <v>0</v>
      </c>
    </row>
    <row r="29" spans="1:10" ht="39.6">
      <c r="A29" s="2"/>
      <c r="B29" s="96"/>
      <c r="C29" s="68"/>
      <c r="D29" s="6" t="s">
        <v>21</v>
      </c>
      <c r="E29" s="51">
        <f>E136+E44</f>
        <v>0</v>
      </c>
      <c r="F29" s="51">
        <f>F136+F44</f>
        <v>0</v>
      </c>
      <c r="G29" s="72"/>
      <c r="H29" s="72"/>
      <c r="I29" s="72"/>
      <c r="J29" s="72"/>
    </row>
    <row r="30" spans="1:10" ht="39.6">
      <c r="A30" s="2"/>
      <c r="B30" s="96"/>
      <c r="C30" s="68"/>
      <c r="D30" s="6" t="s">
        <v>22</v>
      </c>
      <c r="E30" s="51">
        <v>0</v>
      </c>
      <c r="F30" s="51">
        <v>0</v>
      </c>
      <c r="G30" s="72"/>
      <c r="H30" s="72"/>
      <c r="I30" s="72"/>
      <c r="J30" s="72"/>
    </row>
    <row r="31" spans="1:10" ht="39.6">
      <c r="A31" s="2"/>
      <c r="B31" s="96"/>
      <c r="C31" s="68"/>
      <c r="D31" s="6" t="s">
        <v>23</v>
      </c>
      <c r="E31" s="51">
        <f>E135+E46</f>
        <v>263.3</v>
      </c>
      <c r="F31" s="51">
        <f>F135+F46</f>
        <v>0</v>
      </c>
      <c r="G31" s="72"/>
      <c r="H31" s="72"/>
      <c r="I31" s="72"/>
      <c r="J31" s="72"/>
    </row>
    <row r="32" spans="1:10">
      <c r="A32" s="3"/>
      <c r="B32" s="96"/>
      <c r="C32" s="69"/>
      <c r="D32" s="7" t="s">
        <v>24</v>
      </c>
      <c r="E32" s="51">
        <v>0</v>
      </c>
      <c r="F32" s="51">
        <v>0</v>
      </c>
      <c r="G32" s="73"/>
      <c r="H32" s="73"/>
      <c r="I32" s="73"/>
      <c r="J32" s="73"/>
    </row>
    <row r="33" spans="1:10" ht="16.2" customHeight="1">
      <c r="A33" s="100" t="s">
        <v>28</v>
      </c>
      <c r="B33" s="97" t="s">
        <v>29</v>
      </c>
      <c r="C33" s="67" t="s">
        <v>13</v>
      </c>
      <c r="D33" s="8" t="s">
        <v>25</v>
      </c>
      <c r="E33" s="50">
        <f>E34+E35+E36+E37</f>
        <v>424523.56</v>
      </c>
      <c r="F33" s="50">
        <f>F34+F35+F36+F37</f>
        <v>417534.30000000005</v>
      </c>
      <c r="G33" s="71" t="s">
        <v>0</v>
      </c>
      <c r="H33" s="71" t="s">
        <v>0</v>
      </c>
      <c r="I33" s="71" t="s">
        <v>0</v>
      </c>
      <c r="J33" s="71" t="s">
        <v>0</v>
      </c>
    </row>
    <row r="34" spans="1:10" ht="39.6">
      <c r="A34" s="101"/>
      <c r="B34" s="98"/>
      <c r="C34" s="68"/>
      <c r="D34" s="6" t="s">
        <v>21</v>
      </c>
      <c r="E34" s="51">
        <f>E39+E44</f>
        <v>341318.3</v>
      </c>
      <c r="F34" s="51">
        <f t="shared" ref="F34:F37" si="1">F39+F44</f>
        <v>341229.9</v>
      </c>
      <c r="G34" s="72"/>
      <c r="H34" s="72"/>
      <c r="I34" s="72"/>
      <c r="J34" s="72"/>
    </row>
    <row r="35" spans="1:10" ht="45.75" customHeight="1">
      <c r="A35" s="101"/>
      <c r="B35" s="98"/>
      <c r="C35" s="68"/>
      <c r="D35" s="6" t="s">
        <v>22</v>
      </c>
      <c r="E35" s="51">
        <f>E40+E45</f>
        <v>0</v>
      </c>
      <c r="F35" s="51">
        <f t="shared" si="1"/>
        <v>0</v>
      </c>
      <c r="G35" s="72"/>
      <c r="H35" s="72"/>
      <c r="I35" s="72"/>
      <c r="J35" s="72"/>
    </row>
    <row r="36" spans="1:10" ht="39.6">
      <c r="A36" s="101"/>
      <c r="B36" s="98"/>
      <c r="C36" s="68"/>
      <c r="D36" s="6" t="s">
        <v>23</v>
      </c>
      <c r="E36" s="51">
        <f>E41+E46</f>
        <v>83205.260000000009</v>
      </c>
      <c r="F36" s="51">
        <f t="shared" si="1"/>
        <v>76304.399999999994</v>
      </c>
      <c r="G36" s="72"/>
      <c r="H36" s="72"/>
      <c r="I36" s="72"/>
      <c r="J36" s="72"/>
    </row>
    <row r="37" spans="1:10">
      <c r="A37" s="101"/>
      <c r="B37" s="99"/>
      <c r="C37" s="69"/>
      <c r="D37" s="7" t="s">
        <v>24</v>
      </c>
      <c r="E37" s="51">
        <f>E42+E47</f>
        <v>0</v>
      </c>
      <c r="F37" s="51">
        <f t="shared" si="1"/>
        <v>0</v>
      </c>
      <c r="G37" s="73"/>
      <c r="H37" s="73"/>
      <c r="I37" s="73"/>
      <c r="J37" s="73"/>
    </row>
    <row r="38" spans="1:10" ht="13.8" customHeight="1">
      <c r="A38" s="101"/>
      <c r="B38" s="107" t="s">
        <v>2</v>
      </c>
      <c r="C38" s="67" t="s">
        <v>13</v>
      </c>
      <c r="D38" s="8" t="s">
        <v>25</v>
      </c>
      <c r="E38" s="50">
        <f>E39+E40+E41+E42</f>
        <v>424523.56</v>
      </c>
      <c r="F38" s="50">
        <f>F39+F40+F41+F42</f>
        <v>417534.30000000005</v>
      </c>
      <c r="G38" s="71" t="s">
        <v>0</v>
      </c>
      <c r="H38" s="71" t="s">
        <v>0</v>
      </c>
      <c r="I38" s="71" t="s">
        <v>0</v>
      </c>
      <c r="J38" s="71" t="s">
        <v>0</v>
      </c>
    </row>
    <row r="39" spans="1:10" ht="39.6">
      <c r="A39" s="101"/>
      <c r="B39" s="108"/>
      <c r="C39" s="68"/>
      <c r="D39" s="6" t="s">
        <v>21</v>
      </c>
      <c r="E39" s="51">
        <f t="shared" ref="E39:F42" si="2">E49+E54+E59+E64</f>
        <v>341318.3</v>
      </c>
      <c r="F39" s="51">
        <f t="shared" si="2"/>
        <v>341229.9</v>
      </c>
      <c r="G39" s="72"/>
      <c r="H39" s="72"/>
      <c r="I39" s="72"/>
      <c r="J39" s="72"/>
    </row>
    <row r="40" spans="1:10" ht="45.75" customHeight="1">
      <c r="A40" s="101"/>
      <c r="B40" s="108"/>
      <c r="C40" s="68"/>
      <c r="D40" s="6" t="s">
        <v>22</v>
      </c>
      <c r="E40" s="51">
        <f t="shared" si="2"/>
        <v>0</v>
      </c>
      <c r="F40" s="51">
        <f t="shared" si="2"/>
        <v>0</v>
      </c>
      <c r="G40" s="72"/>
      <c r="H40" s="72"/>
      <c r="I40" s="72"/>
      <c r="J40" s="72"/>
    </row>
    <row r="41" spans="1:10" ht="39.6">
      <c r="A41" s="101"/>
      <c r="B41" s="108"/>
      <c r="C41" s="68"/>
      <c r="D41" s="6" t="s">
        <v>23</v>
      </c>
      <c r="E41" s="51">
        <f t="shared" si="2"/>
        <v>83205.260000000009</v>
      </c>
      <c r="F41" s="51">
        <f t="shared" si="2"/>
        <v>76304.399999999994</v>
      </c>
      <c r="G41" s="72"/>
      <c r="H41" s="72"/>
      <c r="I41" s="72"/>
      <c r="J41" s="72"/>
    </row>
    <row r="42" spans="1:10">
      <c r="A42" s="101"/>
      <c r="B42" s="109"/>
      <c r="C42" s="69"/>
      <c r="D42" s="7" t="s">
        <v>24</v>
      </c>
      <c r="E42" s="51">
        <f t="shared" si="2"/>
        <v>0</v>
      </c>
      <c r="F42" s="51">
        <f t="shared" si="2"/>
        <v>0</v>
      </c>
      <c r="G42" s="73"/>
      <c r="H42" s="73"/>
      <c r="I42" s="73"/>
      <c r="J42" s="73"/>
    </row>
    <row r="43" spans="1:10" ht="13.8" customHeight="1">
      <c r="A43" s="101"/>
      <c r="B43" s="107" t="s">
        <v>41</v>
      </c>
      <c r="C43" s="67" t="s">
        <v>13</v>
      </c>
      <c r="D43" s="8" t="s">
        <v>25</v>
      </c>
      <c r="E43" s="50">
        <f>E44+E45+E46+E47</f>
        <v>0</v>
      </c>
      <c r="F43" s="50">
        <f>F44+F45+F46+F47</f>
        <v>0</v>
      </c>
      <c r="G43" s="71" t="s">
        <v>0</v>
      </c>
      <c r="H43" s="71" t="s">
        <v>0</v>
      </c>
      <c r="I43" s="71" t="s">
        <v>0</v>
      </c>
      <c r="J43" s="71" t="s">
        <v>0</v>
      </c>
    </row>
    <row r="44" spans="1:10" ht="39.6">
      <c r="A44" s="101"/>
      <c r="B44" s="108"/>
      <c r="C44" s="68"/>
      <c r="D44" s="6" t="s">
        <v>21</v>
      </c>
      <c r="E44" s="51">
        <v>0</v>
      </c>
      <c r="F44" s="51">
        <v>0</v>
      </c>
      <c r="G44" s="72"/>
      <c r="H44" s="72"/>
      <c r="I44" s="72"/>
      <c r="J44" s="72"/>
    </row>
    <row r="45" spans="1:10" ht="45.75" customHeight="1">
      <c r="A45" s="101"/>
      <c r="B45" s="108"/>
      <c r="C45" s="68"/>
      <c r="D45" s="6" t="s">
        <v>22</v>
      </c>
      <c r="E45" s="51">
        <v>0</v>
      </c>
      <c r="F45" s="51">
        <v>0</v>
      </c>
      <c r="G45" s="72"/>
      <c r="H45" s="72"/>
      <c r="I45" s="72"/>
      <c r="J45" s="72"/>
    </row>
    <row r="46" spans="1:10" ht="39.6">
      <c r="A46" s="101"/>
      <c r="B46" s="108"/>
      <c r="C46" s="68"/>
      <c r="D46" s="6" t="s">
        <v>23</v>
      </c>
      <c r="E46" s="51">
        <v>0</v>
      </c>
      <c r="F46" s="51">
        <v>0</v>
      </c>
      <c r="G46" s="72"/>
      <c r="H46" s="72"/>
      <c r="I46" s="72"/>
      <c r="J46" s="72"/>
    </row>
    <row r="47" spans="1:10">
      <c r="A47" s="102"/>
      <c r="B47" s="109"/>
      <c r="C47" s="69"/>
      <c r="D47" s="7" t="s">
        <v>24</v>
      </c>
      <c r="E47" s="51">
        <v>0</v>
      </c>
      <c r="F47" s="51">
        <v>0</v>
      </c>
      <c r="G47" s="73"/>
      <c r="H47" s="73"/>
      <c r="I47" s="73"/>
      <c r="J47" s="73"/>
    </row>
    <row r="48" spans="1:10" ht="15.75" customHeight="1">
      <c r="A48" s="74" t="s">
        <v>51</v>
      </c>
      <c r="B48" s="70" t="s">
        <v>42</v>
      </c>
      <c r="C48" s="67" t="s">
        <v>13</v>
      </c>
      <c r="D48" s="8" t="s">
        <v>25</v>
      </c>
      <c r="E48" s="50">
        <f>E49+E50+E51+E52</f>
        <v>417228.3</v>
      </c>
      <c r="F48" s="50">
        <f>F49+F50+F51+F52</f>
        <v>411054.10000000003</v>
      </c>
      <c r="G48" s="67" t="s">
        <v>1</v>
      </c>
      <c r="H48" s="67">
        <v>19</v>
      </c>
      <c r="I48" s="67">
        <v>19</v>
      </c>
      <c r="J48" s="67" t="s">
        <v>126</v>
      </c>
    </row>
    <row r="49" spans="1:10" ht="15.75" customHeight="1">
      <c r="A49" s="75"/>
      <c r="B49" s="70"/>
      <c r="C49" s="68"/>
      <c r="D49" s="7" t="s">
        <v>11</v>
      </c>
      <c r="E49" s="51">
        <v>341318.3</v>
      </c>
      <c r="F49" s="51">
        <v>341229.9</v>
      </c>
      <c r="G49" s="68"/>
      <c r="H49" s="68"/>
      <c r="I49" s="68"/>
      <c r="J49" s="68"/>
    </row>
    <row r="50" spans="1:10" ht="15.75" customHeight="1">
      <c r="A50" s="75"/>
      <c r="B50" s="70"/>
      <c r="C50" s="68"/>
      <c r="D50" s="7" t="s">
        <v>30</v>
      </c>
      <c r="E50" s="51">
        <v>0</v>
      </c>
      <c r="F50" s="51">
        <v>0</v>
      </c>
      <c r="G50" s="68"/>
      <c r="H50" s="68"/>
      <c r="I50" s="68"/>
      <c r="J50" s="68"/>
    </row>
    <row r="51" spans="1:10" ht="15.75" customHeight="1">
      <c r="A51" s="75"/>
      <c r="B51" s="70"/>
      <c r="C51" s="68"/>
      <c r="D51" s="7" t="s">
        <v>12</v>
      </c>
      <c r="E51" s="51">
        <v>75910</v>
      </c>
      <c r="F51" s="51">
        <v>69824.2</v>
      </c>
      <c r="G51" s="68"/>
      <c r="H51" s="68"/>
      <c r="I51" s="68"/>
      <c r="J51" s="68"/>
    </row>
    <row r="52" spans="1:10" ht="15.75" customHeight="1">
      <c r="A52" s="76"/>
      <c r="B52" s="70"/>
      <c r="C52" s="69"/>
      <c r="D52" s="7" t="s">
        <v>31</v>
      </c>
      <c r="E52" s="51">
        <v>0</v>
      </c>
      <c r="F52" s="51">
        <v>0</v>
      </c>
      <c r="G52" s="69"/>
      <c r="H52" s="69"/>
      <c r="I52" s="69"/>
      <c r="J52" s="69"/>
    </row>
    <row r="53" spans="1:10" ht="14.4" customHeight="1">
      <c r="A53" s="70" t="s">
        <v>52</v>
      </c>
      <c r="B53" s="70" t="s">
        <v>42</v>
      </c>
      <c r="C53" s="67" t="s">
        <v>13</v>
      </c>
      <c r="D53" s="8" t="s">
        <v>25</v>
      </c>
      <c r="E53" s="50">
        <f>E54+E55+E56+E57</f>
        <v>732.72</v>
      </c>
      <c r="F53" s="50">
        <f>F54+F55+F56+F57</f>
        <v>732.7</v>
      </c>
      <c r="G53" s="67" t="s">
        <v>1</v>
      </c>
      <c r="H53" s="71">
        <v>2</v>
      </c>
      <c r="I53" s="71">
        <v>2</v>
      </c>
      <c r="J53" s="67"/>
    </row>
    <row r="54" spans="1:10" ht="15.75" customHeight="1">
      <c r="A54" s="70"/>
      <c r="B54" s="70"/>
      <c r="C54" s="68"/>
      <c r="D54" s="7" t="s">
        <v>11</v>
      </c>
      <c r="E54" s="51">
        <v>0</v>
      </c>
      <c r="F54" s="51">
        <v>0</v>
      </c>
      <c r="G54" s="68"/>
      <c r="H54" s="72"/>
      <c r="I54" s="72"/>
      <c r="J54" s="68"/>
    </row>
    <row r="55" spans="1:10" ht="13.95" customHeight="1">
      <c r="A55" s="70"/>
      <c r="B55" s="70"/>
      <c r="C55" s="68"/>
      <c r="D55" s="7" t="s">
        <v>30</v>
      </c>
      <c r="E55" s="51">
        <v>0</v>
      </c>
      <c r="F55" s="51">
        <v>0</v>
      </c>
      <c r="G55" s="68"/>
      <c r="H55" s="72"/>
      <c r="I55" s="72"/>
      <c r="J55" s="68"/>
    </row>
    <row r="56" spans="1:10" ht="15.75" customHeight="1">
      <c r="A56" s="70"/>
      <c r="B56" s="70"/>
      <c r="C56" s="68"/>
      <c r="D56" s="7" t="s">
        <v>12</v>
      </c>
      <c r="E56" s="51">
        <v>732.72</v>
      </c>
      <c r="F56" s="51">
        <v>732.7</v>
      </c>
      <c r="G56" s="68"/>
      <c r="H56" s="72"/>
      <c r="I56" s="72"/>
      <c r="J56" s="68"/>
    </row>
    <row r="57" spans="1:10" ht="15.75" customHeight="1">
      <c r="A57" s="70"/>
      <c r="B57" s="70"/>
      <c r="C57" s="69"/>
      <c r="D57" s="7" t="s">
        <v>31</v>
      </c>
      <c r="E57" s="51">
        <v>0</v>
      </c>
      <c r="F57" s="51">
        <v>0</v>
      </c>
      <c r="G57" s="69"/>
      <c r="H57" s="73"/>
      <c r="I57" s="73"/>
      <c r="J57" s="69"/>
    </row>
    <row r="58" spans="1:10" ht="15.75" customHeight="1">
      <c r="A58" s="70" t="s">
        <v>53</v>
      </c>
      <c r="B58" s="70" t="s">
        <v>42</v>
      </c>
      <c r="C58" s="67" t="s">
        <v>13</v>
      </c>
      <c r="D58" s="8" t="s">
        <v>25</v>
      </c>
      <c r="E58" s="50">
        <f>E59+E60+E61+E62</f>
        <v>1961.32</v>
      </c>
      <c r="F58" s="50">
        <f>F59+F60+F61+F62</f>
        <v>1871.4</v>
      </c>
      <c r="G58" s="67" t="s">
        <v>1</v>
      </c>
      <c r="H58" s="71">
        <v>12</v>
      </c>
      <c r="I58" s="71">
        <v>12</v>
      </c>
      <c r="J58" s="67" t="s">
        <v>121</v>
      </c>
    </row>
    <row r="59" spans="1:10" ht="15.75" customHeight="1">
      <c r="A59" s="70"/>
      <c r="B59" s="70"/>
      <c r="C59" s="68"/>
      <c r="D59" s="7" t="s">
        <v>11</v>
      </c>
      <c r="E59" s="51">
        <v>0</v>
      </c>
      <c r="F59" s="7">
        <v>0</v>
      </c>
      <c r="G59" s="68"/>
      <c r="H59" s="72"/>
      <c r="I59" s="72"/>
      <c r="J59" s="68"/>
    </row>
    <row r="60" spans="1:10" ht="15.75" customHeight="1">
      <c r="A60" s="70"/>
      <c r="B60" s="70"/>
      <c r="C60" s="68"/>
      <c r="D60" s="7" t="s">
        <v>30</v>
      </c>
      <c r="E60" s="51">
        <v>0</v>
      </c>
      <c r="F60" s="7">
        <v>0</v>
      </c>
      <c r="G60" s="68"/>
      <c r="H60" s="72"/>
      <c r="I60" s="72"/>
      <c r="J60" s="68"/>
    </row>
    <row r="61" spans="1:10" ht="15.75" customHeight="1">
      <c r="A61" s="70"/>
      <c r="B61" s="70"/>
      <c r="C61" s="68"/>
      <c r="D61" s="7" t="s">
        <v>12</v>
      </c>
      <c r="E61" s="51">
        <v>1961.32</v>
      </c>
      <c r="F61" s="51">
        <v>1871.4</v>
      </c>
      <c r="G61" s="68"/>
      <c r="H61" s="72"/>
      <c r="I61" s="72"/>
      <c r="J61" s="68"/>
    </row>
    <row r="62" spans="1:10" ht="15.75" customHeight="1">
      <c r="A62" s="70"/>
      <c r="B62" s="70"/>
      <c r="C62" s="69"/>
      <c r="D62" s="7" t="s">
        <v>31</v>
      </c>
      <c r="E62" s="51">
        <v>0</v>
      </c>
      <c r="F62" s="51">
        <v>0</v>
      </c>
      <c r="G62" s="68"/>
      <c r="H62" s="72"/>
      <c r="I62" s="73"/>
      <c r="J62" s="69"/>
    </row>
    <row r="63" spans="1:10" ht="15.75" customHeight="1">
      <c r="A63" s="70" t="s">
        <v>54</v>
      </c>
      <c r="B63" s="70" t="s">
        <v>42</v>
      </c>
      <c r="C63" s="67" t="s">
        <v>13</v>
      </c>
      <c r="D63" s="7" t="s">
        <v>25</v>
      </c>
      <c r="E63" s="51">
        <f>E64+E65+E66+E67</f>
        <v>4601.22</v>
      </c>
      <c r="F63" s="51">
        <f>F64+F65+F66+F67</f>
        <v>3876.1</v>
      </c>
      <c r="G63" s="67" t="s">
        <v>1</v>
      </c>
      <c r="H63" s="71">
        <v>12</v>
      </c>
      <c r="I63" s="71">
        <v>12</v>
      </c>
      <c r="J63" s="67" t="s">
        <v>126</v>
      </c>
    </row>
    <row r="64" spans="1:10" ht="15.75" customHeight="1">
      <c r="A64" s="70"/>
      <c r="B64" s="70"/>
      <c r="C64" s="68"/>
      <c r="D64" s="7" t="s">
        <v>11</v>
      </c>
      <c r="E64" s="51">
        <v>0</v>
      </c>
      <c r="F64" s="51">
        <v>0</v>
      </c>
      <c r="G64" s="68"/>
      <c r="H64" s="72"/>
      <c r="I64" s="72"/>
      <c r="J64" s="68"/>
    </row>
    <row r="65" spans="1:13" ht="15.75" customHeight="1">
      <c r="A65" s="70"/>
      <c r="B65" s="70"/>
      <c r="C65" s="68"/>
      <c r="D65" s="7" t="s">
        <v>30</v>
      </c>
      <c r="E65" s="51">
        <v>0</v>
      </c>
      <c r="F65" s="51">
        <v>0</v>
      </c>
      <c r="G65" s="68"/>
      <c r="H65" s="72"/>
      <c r="I65" s="72"/>
      <c r="J65" s="68"/>
    </row>
    <row r="66" spans="1:13" ht="15.75" customHeight="1">
      <c r="A66" s="70"/>
      <c r="B66" s="70"/>
      <c r="C66" s="68"/>
      <c r="D66" s="7" t="s">
        <v>12</v>
      </c>
      <c r="E66" s="51">
        <v>4601.22</v>
      </c>
      <c r="F66" s="51">
        <v>3876.1</v>
      </c>
      <c r="G66" s="68"/>
      <c r="H66" s="72"/>
      <c r="I66" s="72"/>
      <c r="J66" s="68"/>
    </row>
    <row r="67" spans="1:13" ht="17.399999999999999" customHeight="1">
      <c r="A67" s="70"/>
      <c r="B67" s="70"/>
      <c r="C67" s="69"/>
      <c r="D67" s="7" t="s">
        <v>31</v>
      </c>
      <c r="E67" s="51">
        <v>0</v>
      </c>
      <c r="F67" s="51">
        <v>0</v>
      </c>
      <c r="G67" s="68"/>
      <c r="H67" s="72"/>
      <c r="I67" s="73"/>
      <c r="J67" s="69"/>
    </row>
    <row r="68" spans="1:13" ht="13.8" customHeight="1">
      <c r="A68" s="91" t="s">
        <v>32</v>
      </c>
      <c r="B68" s="106" t="s">
        <v>33</v>
      </c>
      <c r="C68" s="110" t="s">
        <v>13</v>
      </c>
      <c r="D68" s="8" t="s">
        <v>25</v>
      </c>
      <c r="E68" s="50">
        <f>E69+E70+E71+E72</f>
        <v>773658.90999999992</v>
      </c>
      <c r="F68" s="50">
        <f>F69+F70+F71+F72</f>
        <v>756951.05</v>
      </c>
      <c r="G68" s="71" t="s">
        <v>0</v>
      </c>
      <c r="H68" s="71" t="s">
        <v>0</v>
      </c>
      <c r="I68" s="71" t="s">
        <v>0</v>
      </c>
      <c r="J68" s="71" t="s">
        <v>0</v>
      </c>
    </row>
    <row r="69" spans="1:13" ht="39.6">
      <c r="A69" s="91"/>
      <c r="B69" s="106"/>
      <c r="C69" s="111"/>
      <c r="D69" s="6" t="s">
        <v>21</v>
      </c>
      <c r="E69" s="51">
        <f t="shared" ref="E69:F72" si="3">E74+E79</f>
        <v>573194.53999999992</v>
      </c>
      <c r="F69" s="51">
        <f t="shared" si="3"/>
        <v>571828.76</v>
      </c>
      <c r="G69" s="72"/>
      <c r="H69" s="72"/>
      <c r="I69" s="72"/>
      <c r="J69" s="72"/>
      <c r="L69" s="9"/>
    </row>
    <row r="70" spans="1:13" ht="45.75" customHeight="1">
      <c r="A70" s="91"/>
      <c r="B70" s="106"/>
      <c r="C70" s="111"/>
      <c r="D70" s="6" t="s">
        <v>22</v>
      </c>
      <c r="E70" s="51">
        <f t="shared" si="3"/>
        <v>54271.619999999995</v>
      </c>
      <c r="F70" s="51">
        <f t="shared" si="3"/>
        <v>54080.25</v>
      </c>
      <c r="G70" s="72"/>
      <c r="H70" s="72"/>
      <c r="I70" s="72"/>
      <c r="J70" s="72"/>
    </row>
    <row r="71" spans="1:13" ht="39.6">
      <c r="A71" s="91"/>
      <c r="B71" s="106"/>
      <c r="C71" s="111"/>
      <c r="D71" s="6" t="s">
        <v>23</v>
      </c>
      <c r="E71" s="51">
        <f t="shared" si="3"/>
        <v>146192.74999999997</v>
      </c>
      <c r="F71" s="51">
        <f t="shared" si="3"/>
        <v>131042.04</v>
      </c>
      <c r="G71" s="72"/>
      <c r="H71" s="72"/>
      <c r="I71" s="72"/>
      <c r="J71" s="72"/>
    </row>
    <row r="72" spans="1:13" ht="15.75" customHeight="1">
      <c r="A72" s="91"/>
      <c r="B72" s="106"/>
      <c r="C72" s="112"/>
      <c r="D72" s="7" t="s">
        <v>24</v>
      </c>
      <c r="E72" s="51">
        <f t="shared" si="3"/>
        <v>0</v>
      </c>
      <c r="F72" s="51">
        <f t="shared" si="3"/>
        <v>0</v>
      </c>
      <c r="G72" s="73"/>
      <c r="H72" s="73"/>
      <c r="I72" s="73"/>
      <c r="J72" s="73"/>
    </row>
    <row r="73" spans="1:13" ht="13.2" customHeight="1">
      <c r="A73" s="91"/>
      <c r="B73" s="91" t="s">
        <v>3</v>
      </c>
      <c r="C73" s="88" t="s">
        <v>13</v>
      </c>
      <c r="D73" s="7" t="s">
        <v>25</v>
      </c>
      <c r="E73" s="53">
        <f>E74+E75+E76+E77</f>
        <v>772130.25999999989</v>
      </c>
      <c r="F73" s="53">
        <f>F74+F75+F76+F77</f>
        <v>755963.25</v>
      </c>
      <c r="G73" s="71" t="s">
        <v>0</v>
      </c>
      <c r="H73" s="71" t="s">
        <v>0</v>
      </c>
      <c r="I73" s="71" t="s">
        <v>0</v>
      </c>
      <c r="J73" s="71" t="s">
        <v>0</v>
      </c>
    </row>
    <row r="74" spans="1:13" ht="39.6">
      <c r="A74" s="91"/>
      <c r="B74" s="91"/>
      <c r="C74" s="89"/>
      <c r="D74" s="6" t="s">
        <v>21</v>
      </c>
      <c r="E74" s="51">
        <f>E90+E98+E107+E113+E117+E127</f>
        <v>573194.53999999992</v>
      </c>
      <c r="F74" s="51">
        <f>F90+F98+F107+F113+F117+F127</f>
        <v>571828.76</v>
      </c>
      <c r="G74" s="72"/>
      <c r="H74" s="72"/>
      <c r="I74" s="72"/>
      <c r="J74" s="72"/>
    </row>
    <row r="75" spans="1:13" ht="45" customHeight="1">
      <c r="A75" s="91"/>
      <c r="B75" s="91"/>
      <c r="C75" s="89"/>
      <c r="D75" s="6" t="s">
        <v>22</v>
      </c>
      <c r="E75" s="51">
        <f>E89+E97+E116</f>
        <v>54271.619999999995</v>
      </c>
      <c r="F75" s="51">
        <f>F89+F97+F116</f>
        <v>54080.25</v>
      </c>
      <c r="G75" s="72"/>
      <c r="H75" s="72"/>
      <c r="I75" s="72"/>
      <c r="J75" s="72"/>
      <c r="K75" s="9"/>
      <c r="M75" s="9"/>
    </row>
    <row r="76" spans="1:13" ht="39.6">
      <c r="A76" s="91"/>
      <c r="B76" s="91"/>
      <c r="C76" s="89"/>
      <c r="D76" s="6" t="s">
        <v>23</v>
      </c>
      <c r="E76" s="51">
        <f>E88+E96+E101+E106+E112+E120+E126</f>
        <v>144664.09999999998</v>
      </c>
      <c r="F76" s="51">
        <f>F88+F96+F101+F106+F112+F120+F126</f>
        <v>130054.23999999999</v>
      </c>
      <c r="G76" s="72"/>
      <c r="H76" s="72"/>
      <c r="I76" s="72"/>
      <c r="J76" s="72"/>
    </row>
    <row r="77" spans="1:13" ht="15.75" customHeight="1">
      <c r="A77" s="91"/>
      <c r="B77" s="91"/>
      <c r="C77" s="90"/>
      <c r="D77" s="7" t="s">
        <v>24</v>
      </c>
      <c r="E77" s="51">
        <v>0</v>
      </c>
      <c r="F77" s="51">
        <v>0</v>
      </c>
      <c r="G77" s="73"/>
      <c r="H77" s="73"/>
      <c r="I77" s="73"/>
      <c r="J77" s="73"/>
    </row>
    <row r="78" spans="1:13" ht="13.2" customHeight="1">
      <c r="A78" s="91"/>
      <c r="B78" s="91" t="s">
        <v>27</v>
      </c>
      <c r="C78" s="88" t="s">
        <v>13</v>
      </c>
      <c r="D78" s="7" t="s">
        <v>25</v>
      </c>
      <c r="E78" s="53">
        <f>E79+E80+E81+E82</f>
        <v>1528.65</v>
      </c>
      <c r="F78" s="53">
        <f>F79+F80+F81+F82</f>
        <v>987.8</v>
      </c>
      <c r="G78" s="71" t="s">
        <v>0</v>
      </c>
      <c r="H78" s="71" t="s">
        <v>0</v>
      </c>
      <c r="I78" s="71" t="s">
        <v>0</v>
      </c>
      <c r="J78" s="71" t="s">
        <v>0</v>
      </c>
    </row>
    <row r="79" spans="1:13" ht="39.6">
      <c r="A79" s="91"/>
      <c r="B79" s="91"/>
      <c r="C79" s="89"/>
      <c r="D79" s="6" t="s">
        <v>21</v>
      </c>
      <c r="E79" s="51">
        <v>0</v>
      </c>
      <c r="F79" s="51">
        <v>0</v>
      </c>
      <c r="G79" s="72"/>
      <c r="H79" s="72"/>
      <c r="I79" s="72"/>
      <c r="J79" s="72"/>
    </row>
    <row r="80" spans="1:13" ht="45" customHeight="1">
      <c r="A80" s="91"/>
      <c r="B80" s="91"/>
      <c r="C80" s="89"/>
      <c r="D80" s="6" t="s">
        <v>22</v>
      </c>
      <c r="E80" s="51">
        <v>0</v>
      </c>
      <c r="F80" s="51">
        <v>0</v>
      </c>
      <c r="G80" s="72"/>
      <c r="H80" s="72"/>
      <c r="I80" s="72"/>
      <c r="J80" s="72"/>
    </row>
    <row r="81" spans="1:10" ht="39.6">
      <c r="A81" s="91"/>
      <c r="B81" s="91"/>
      <c r="C81" s="89"/>
      <c r="D81" s="6" t="s">
        <v>23</v>
      </c>
      <c r="E81" s="51">
        <f>E129</f>
        <v>1528.65</v>
      </c>
      <c r="F81" s="51">
        <f>F129</f>
        <v>987.8</v>
      </c>
      <c r="G81" s="72"/>
      <c r="H81" s="72"/>
      <c r="I81" s="72"/>
      <c r="J81" s="72"/>
    </row>
    <row r="82" spans="1:10" ht="15.75" customHeight="1">
      <c r="A82" s="91"/>
      <c r="B82" s="91"/>
      <c r="C82" s="90"/>
      <c r="D82" s="7" t="s">
        <v>24</v>
      </c>
      <c r="E82" s="51">
        <v>0</v>
      </c>
      <c r="F82" s="51">
        <v>0</v>
      </c>
      <c r="G82" s="73"/>
      <c r="H82" s="73"/>
      <c r="I82" s="73"/>
      <c r="J82" s="73"/>
    </row>
    <row r="83" spans="1:10" ht="15.75" customHeight="1">
      <c r="A83" s="74" t="s">
        <v>34</v>
      </c>
      <c r="B83" s="86" t="s">
        <v>29</v>
      </c>
      <c r="C83" s="71" t="s">
        <v>13</v>
      </c>
      <c r="D83" s="7" t="s">
        <v>25</v>
      </c>
      <c r="E83" s="53">
        <f>E84+E86+E85</f>
        <v>720516</v>
      </c>
      <c r="F83" s="53">
        <f>F84+F86+F85</f>
        <v>708539.79999999993</v>
      </c>
      <c r="G83" s="67" t="s">
        <v>1</v>
      </c>
      <c r="H83" s="71">
        <v>14</v>
      </c>
      <c r="I83" s="71">
        <v>14</v>
      </c>
      <c r="J83" s="67" t="s">
        <v>126</v>
      </c>
    </row>
    <row r="84" spans="1:10" ht="15.75" customHeight="1">
      <c r="A84" s="75"/>
      <c r="B84" s="86"/>
      <c r="C84" s="72"/>
      <c r="D84" s="7" t="s">
        <v>12</v>
      </c>
      <c r="E84" s="51">
        <f t="shared" ref="E84:F86" si="4">E88</f>
        <v>118094.5</v>
      </c>
      <c r="F84" s="51">
        <f t="shared" si="4"/>
        <v>106312.2</v>
      </c>
      <c r="G84" s="68"/>
      <c r="H84" s="72"/>
      <c r="I84" s="72"/>
      <c r="J84" s="68"/>
    </row>
    <row r="85" spans="1:10" ht="15.75" customHeight="1">
      <c r="A85" s="75"/>
      <c r="B85" s="86"/>
      <c r="C85" s="72"/>
      <c r="D85" s="7" t="s">
        <v>30</v>
      </c>
      <c r="E85" s="51">
        <f t="shared" si="4"/>
        <v>43047.799999999996</v>
      </c>
      <c r="F85" s="51">
        <f t="shared" si="4"/>
        <v>42857.700000000004</v>
      </c>
      <c r="G85" s="68"/>
      <c r="H85" s="72"/>
      <c r="I85" s="72"/>
      <c r="J85" s="68"/>
    </row>
    <row r="86" spans="1:10" ht="15.6" customHeight="1">
      <c r="A86" s="75"/>
      <c r="B86" s="86"/>
      <c r="C86" s="72"/>
      <c r="D86" s="7" t="s">
        <v>11</v>
      </c>
      <c r="E86" s="51">
        <f t="shared" si="4"/>
        <v>559373.69999999995</v>
      </c>
      <c r="F86" s="51">
        <f t="shared" si="4"/>
        <v>559369.9</v>
      </c>
      <c r="G86" s="68"/>
      <c r="H86" s="72"/>
      <c r="I86" s="72"/>
      <c r="J86" s="68"/>
    </row>
    <row r="87" spans="1:10" ht="15.75" customHeight="1">
      <c r="A87" s="75"/>
      <c r="B87" s="70" t="s">
        <v>61</v>
      </c>
      <c r="C87" s="72"/>
      <c r="D87" s="7" t="s">
        <v>25</v>
      </c>
      <c r="E87" s="51">
        <f>E88+E90+E89</f>
        <v>720516</v>
      </c>
      <c r="F87" s="51">
        <f>F88+F90+F89</f>
        <v>708539.79999999993</v>
      </c>
      <c r="G87" s="68"/>
      <c r="H87" s="72"/>
      <c r="I87" s="72"/>
      <c r="J87" s="68"/>
    </row>
    <row r="88" spans="1:10" ht="15.75" customHeight="1">
      <c r="A88" s="75"/>
      <c r="B88" s="87"/>
      <c r="C88" s="72"/>
      <c r="D88" s="7" t="s">
        <v>12</v>
      </c>
      <c r="E88" s="51">
        <f>118094.5</f>
        <v>118094.5</v>
      </c>
      <c r="F88" s="51">
        <f>106312.2</f>
        <v>106312.2</v>
      </c>
      <c r="G88" s="68"/>
      <c r="H88" s="72"/>
      <c r="I88" s="72"/>
      <c r="J88" s="68"/>
    </row>
    <row r="89" spans="1:10" ht="15.75" customHeight="1">
      <c r="A89" s="75"/>
      <c r="B89" s="87"/>
      <c r="C89" s="72"/>
      <c r="D89" s="7" t="s">
        <v>30</v>
      </c>
      <c r="E89" s="51">
        <f>40558.4+731.7+1757.7</f>
        <v>43047.799999999996</v>
      </c>
      <c r="F89" s="51">
        <f>40414.6+686.3+1756.8</f>
        <v>42857.700000000004</v>
      </c>
      <c r="G89" s="68"/>
      <c r="H89" s="72"/>
      <c r="I89" s="72"/>
      <c r="J89" s="68"/>
    </row>
    <row r="90" spans="1:10" ht="15.75" customHeight="1">
      <c r="A90" s="75"/>
      <c r="B90" s="87"/>
      <c r="C90" s="72"/>
      <c r="D90" s="7" t="s">
        <v>11</v>
      </c>
      <c r="E90" s="51">
        <f>559281.2+92.5</f>
        <v>559373.69999999995</v>
      </c>
      <c r="F90" s="51">
        <f>559277.4+92.5</f>
        <v>559369.9</v>
      </c>
      <c r="G90" s="68"/>
      <c r="H90" s="72"/>
      <c r="I90" s="72"/>
      <c r="J90" s="69"/>
    </row>
    <row r="91" spans="1:10" ht="15.75" customHeight="1">
      <c r="A91" s="70" t="s">
        <v>55</v>
      </c>
      <c r="B91" s="86" t="s">
        <v>29</v>
      </c>
      <c r="C91" s="71" t="s">
        <v>13</v>
      </c>
      <c r="D91" s="7" t="s">
        <v>25</v>
      </c>
      <c r="E91" s="53">
        <f>E92+E94+E93</f>
        <v>4004.5</v>
      </c>
      <c r="F91" s="53">
        <f>F92+F94+F93</f>
        <v>2477.6099999999997</v>
      </c>
      <c r="G91" s="68" t="s">
        <v>1</v>
      </c>
      <c r="H91" s="71">
        <v>14</v>
      </c>
      <c r="I91" s="71">
        <v>14</v>
      </c>
      <c r="J91" s="67" t="s">
        <v>127</v>
      </c>
    </row>
    <row r="92" spans="1:10" ht="15.75" customHeight="1">
      <c r="A92" s="70"/>
      <c r="B92" s="86"/>
      <c r="C92" s="72"/>
      <c r="D92" s="7" t="s">
        <v>12</v>
      </c>
      <c r="E92" s="51">
        <f t="shared" ref="E92:F94" si="5">E96</f>
        <v>1683.2</v>
      </c>
      <c r="F92" s="51">
        <f t="shared" si="5"/>
        <v>1517.84</v>
      </c>
      <c r="G92" s="68"/>
      <c r="H92" s="72"/>
      <c r="I92" s="72"/>
      <c r="J92" s="68"/>
    </row>
    <row r="93" spans="1:10" ht="15.75" customHeight="1">
      <c r="A93" s="70"/>
      <c r="B93" s="86"/>
      <c r="C93" s="72"/>
      <c r="D93" s="7" t="s">
        <v>30</v>
      </c>
      <c r="E93" s="51">
        <f t="shared" si="5"/>
        <v>627.1</v>
      </c>
      <c r="F93" s="51">
        <f t="shared" si="5"/>
        <v>626.95000000000005</v>
      </c>
      <c r="G93" s="68"/>
      <c r="H93" s="72"/>
      <c r="I93" s="72"/>
      <c r="J93" s="68"/>
    </row>
    <row r="94" spans="1:10" ht="15.75" customHeight="1">
      <c r="A94" s="70"/>
      <c r="B94" s="86"/>
      <c r="C94" s="72"/>
      <c r="D94" s="7" t="s">
        <v>11</v>
      </c>
      <c r="E94" s="51">
        <f t="shared" si="5"/>
        <v>1694.2</v>
      </c>
      <c r="F94" s="51">
        <f t="shared" si="5"/>
        <v>332.82</v>
      </c>
      <c r="G94" s="68"/>
      <c r="H94" s="72"/>
      <c r="I94" s="72"/>
      <c r="J94" s="68"/>
    </row>
    <row r="95" spans="1:10" ht="15.75" customHeight="1">
      <c r="A95" s="70"/>
      <c r="B95" s="70" t="s">
        <v>61</v>
      </c>
      <c r="C95" s="72"/>
      <c r="D95" s="7" t="s">
        <v>25</v>
      </c>
      <c r="E95" s="51">
        <f>E96+E98+E97</f>
        <v>4004.5</v>
      </c>
      <c r="F95" s="51">
        <f>F96+F98+F97</f>
        <v>2477.6099999999997</v>
      </c>
      <c r="G95" s="68"/>
      <c r="H95" s="72"/>
      <c r="I95" s="72"/>
      <c r="J95" s="68"/>
    </row>
    <row r="96" spans="1:10" ht="15.75" customHeight="1">
      <c r="A96" s="70"/>
      <c r="B96" s="87"/>
      <c r="C96" s="72"/>
      <c r="D96" s="7" t="s">
        <v>12</v>
      </c>
      <c r="E96" s="51">
        <f>1518.9+164.3</f>
        <v>1683.2</v>
      </c>
      <c r="F96" s="51">
        <f>1488.24+29.6</f>
        <v>1517.84</v>
      </c>
      <c r="G96" s="68"/>
      <c r="H96" s="72"/>
      <c r="I96" s="72"/>
      <c r="J96" s="68"/>
    </row>
    <row r="97" spans="1:10" ht="15.75" customHeight="1">
      <c r="A97" s="70"/>
      <c r="B97" s="87"/>
      <c r="C97" s="72"/>
      <c r="D97" s="7" t="s">
        <v>30</v>
      </c>
      <c r="E97" s="51">
        <v>627.1</v>
      </c>
      <c r="F97" s="51">
        <v>626.95000000000005</v>
      </c>
      <c r="G97" s="68"/>
      <c r="H97" s="72"/>
      <c r="I97" s="72"/>
      <c r="J97" s="68"/>
    </row>
    <row r="98" spans="1:10" ht="15.75" customHeight="1">
      <c r="A98" s="70"/>
      <c r="B98" s="87"/>
      <c r="C98" s="72"/>
      <c r="D98" s="7" t="s">
        <v>11</v>
      </c>
      <c r="E98" s="51">
        <f>1661+33.2</f>
        <v>1694.2</v>
      </c>
      <c r="F98" s="51">
        <f>299.62+33.2</f>
        <v>332.82</v>
      </c>
      <c r="G98" s="69"/>
      <c r="H98" s="72"/>
      <c r="I98" s="72"/>
      <c r="J98" s="69"/>
    </row>
    <row r="99" spans="1:10" ht="15.75" customHeight="1">
      <c r="A99" s="70" t="s">
        <v>56</v>
      </c>
      <c r="B99" s="86" t="s">
        <v>29</v>
      </c>
      <c r="C99" s="71" t="s">
        <v>13</v>
      </c>
      <c r="D99" s="7" t="s">
        <v>25</v>
      </c>
      <c r="E99" s="53">
        <f>E100</f>
        <v>4100.7</v>
      </c>
      <c r="F99" s="53">
        <f>F100</f>
        <v>3517.4</v>
      </c>
      <c r="G99" s="67" t="s">
        <v>1</v>
      </c>
      <c r="H99" s="71">
        <v>14</v>
      </c>
      <c r="I99" s="71">
        <v>14</v>
      </c>
      <c r="J99" s="67" t="s">
        <v>121</v>
      </c>
    </row>
    <row r="100" spans="1:10" ht="15.75" customHeight="1">
      <c r="A100" s="70"/>
      <c r="B100" s="86"/>
      <c r="C100" s="72"/>
      <c r="D100" s="7" t="s">
        <v>12</v>
      </c>
      <c r="E100" s="51">
        <f>E101</f>
        <v>4100.7</v>
      </c>
      <c r="F100" s="51">
        <f>F101</f>
        <v>3517.4</v>
      </c>
      <c r="G100" s="68"/>
      <c r="H100" s="72"/>
      <c r="I100" s="72"/>
      <c r="J100" s="68"/>
    </row>
    <row r="101" spans="1:10" ht="52.95" customHeight="1">
      <c r="A101" s="70"/>
      <c r="B101" s="10" t="s">
        <v>61</v>
      </c>
      <c r="C101" s="72"/>
      <c r="D101" s="7" t="s">
        <v>12</v>
      </c>
      <c r="E101" s="51">
        <v>4100.7</v>
      </c>
      <c r="F101" s="51">
        <v>3517.4</v>
      </c>
      <c r="G101" s="69"/>
      <c r="H101" s="72"/>
      <c r="I101" s="72"/>
      <c r="J101" s="68"/>
    </row>
    <row r="102" spans="1:10" ht="15.75" customHeight="1">
      <c r="A102" s="70" t="s">
        <v>57</v>
      </c>
      <c r="B102" s="92" t="s">
        <v>29</v>
      </c>
      <c r="C102" s="71" t="s">
        <v>13</v>
      </c>
      <c r="D102" s="7" t="s">
        <v>25</v>
      </c>
      <c r="E102" s="53">
        <f>E103+E104</f>
        <v>6809.8</v>
      </c>
      <c r="F102" s="53">
        <f>F103+F104</f>
        <v>6483.8</v>
      </c>
      <c r="G102" s="67" t="s">
        <v>1</v>
      </c>
      <c r="H102" s="71">
        <v>14</v>
      </c>
      <c r="I102" s="71">
        <v>14</v>
      </c>
      <c r="J102" s="67" t="s">
        <v>126</v>
      </c>
    </row>
    <row r="103" spans="1:10" ht="15.75" customHeight="1">
      <c r="A103" s="70"/>
      <c r="B103" s="93"/>
      <c r="C103" s="72"/>
      <c r="D103" s="7" t="s">
        <v>12</v>
      </c>
      <c r="E103" s="51">
        <f>E106</f>
        <v>6809.8</v>
      </c>
      <c r="F103" s="51">
        <f>F106</f>
        <v>6483.8</v>
      </c>
      <c r="G103" s="68"/>
      <c r="H103" s="72"/>
      <c r="I103" s="72"/>
      <c r="J103" s="68"/>
    </row>
    <row r="104" spans="1:10" ht="15.75" customHeight="1">
      <c r="A104" s="70"/>
      <c r="B104" s="94"/>
      <c r="C104" s="72"/>
      <c r="D104" s="7" t="s">
        <v>11</v>
      </c>
      <c r="E104" s="51">
        <f>E107</f>
        <v>0</v>
      </c>
      <c r="F104" s="51">
        <f>F107</f>
        <v>0</v>
      </c>
      <c r="G104" s="68"/>
      <c r="H104" s="72"/>
      <c r="I104" s="72"/>
      <c r="J104" s="68"/>
    </row>
    <row r="105" spans="1:10" ht="15.75" customHeight="1">
      <c r="A105" s="70"/>
      <c r="B105" s="70" t="s">
        <v>61</v>
      </c>
      <c r="C105" s="72"/>
      <c r="D105" s="7" t="s">
        <v>25</v>
      </c>
      <c r="E105" s="51">
        <f>E106+E107</f>
        <v>6809.8</v>
      </c>
      <c r="F105" s="51">
        <f>F106+F107</f>
        <v>6483.8</v>
      </c>
      <c r="G105" s="68"/>
      <c r="H105" s="72"/>
      <c r="I105" s="72"/>
      <c r="J105" s="68"/>
    </row>
    <row r="106" spans="1:10" ht="15.75" customHeight="1">
      <c r="A106" s="70"/>
      <c r="B106" s="70"/>
      <c r="C106" s="72"/>
      <c r="D106" s="7" t="s">
        <v>12</v>
      </c>
      <c r="E106" s="51">
        <v>6809.8</v>
      </c>
      <c r="F106" s="51">
        <v>6483.8</v>
      </c>
      <c r="G106" s="68"/>
      <c r="H106" s="72"/>
      <c r="I106" s="72"/>
      <c r="J106" s="68"/>
    </row>
    <row r="107" spans="1:10" ht="15.75" customHeight="1">
      <c r="A107" s="70"/>
      <c r="B107" s="70"/>
      <c r="C107" s="72"/>
      <c r="D107" s="7" t="s">
        <v>11</v>
      </c>
      <c r="E107" s="51">
        <v>0</v>
      </c>
      <c r="F107" s="51">
        <v>0</v>
      </c>
      <c r="G107" s="68"/>
      <c r="H107" s="72"/>
      <c r="I107" s="72"/>
      <c r="J107" s="68"/>
    </row>
    <row r="108" spans="1:10" ht="15.75" customHeight="1">
      <c r="A108" s="70" t="s">
        <v>58</v>
      </c>
      <c r="B108" s="86" t="s">
        <v>29</v>
      </c>
      <c r="C108" s="71" t="s">
        <v>13</v>
      </c>
      <c r="D108" s="7" t="s">
        <v>25</v>
      </c>
      <c r="E108" s="53">
        <f>E109+E110</f>
        <v>0</v>
      </c>
      <c r="F108" s="53">
        <f>F109+F110</f>
        <v>0</v>
      </c>
      <c r="G108" s="67" t="s">
        <v>1</v>
      </c>
      <c r="H108" s="71">
        <v>0</v>
      </c>
      <c r="I108" s="71">
        <v>0</v>
      </c>
      <c r="J108" s="77"/>
    </row>
    <row r="109" spans="1:10" ht="15.75" customHeight="1">
      <c r="A109" s="70"/>
      <c r="B109" s="86"/>
      <c r="C109" s="72"/>
      <c r="D109" s="7" t="s">
        <v>12</v>
      </c>
      <c r="E109" s="51">
        <f>E112</f>
        <v>0</v>
      </c>
      <c r="F109" s="51">
        <f>F112</f>
        <v>0</v>
      </c>
      <c r="G109" s="68"/>
      <c r="H109" s="72"/>
      <c r="I109" s="72"/>
      <c r="J109" s="78"/>
    </row>
    <row r="110" spans="1:10" ht="15.75" customHeight="1">
      <c r="A110" s="70"/>
      <c r="B110" s="86"/>
      <c r="C110" s="72"/>
      <c r="D110" s="7" t="s">
        <v>11</v>
      </c>
      <c r="E110" s="51">
        <f>E113</f>
        <v>0</v>
      </c>
      <c r="F110" s="51">
        <f>F113</f>
        <v>0</v>
      </c>
      <c r="G110" s="68"/>
      <c r="H110" s="72"/>
      <c r="I110" s="72"/>
      <c r="J110" s="78"/>
    </row>
    <row r="111" spans="1:10" ht="15.75" customHeight="1">
      <c r="A111" s="70"/>
      <c r="B111" s="70" t="s">
        <v>61</v>
      </c>
      <c r="C111" s="72"/>
      <c r="D111" s="7" t="s">
        <v>25</v>
      </c>
      <c r="E111" s="51">
        <f>E112+E113</f>
        <v>0</v>
      </c>
      <c r="F111" s="51">
        <f>F112+F113</f>
        <v>0</v>
      </c>
      <c r="G111" s="68"/>
      <c r="H111" s="72"/>
      <c r="I111" s="72"/>
      <c r="J111" s="78"/>
    </row>
    <row r="112" spans="1:10" ht="15.75" customHeight="1">
      <c r="A112" s="70"/>
      <c r="B112" s="70"/>
      <c r="C112" s="72"/>
      <c r="D112" s="7" t="s">
        <v>12</v>
      </c>
      <c r="E112" s="51">
        <v>0</v>
      </c>
      <c r="F112" s="51">
        <v>0</v>
      </c>
      <c r="G112" s="68"/>
      <c r="H112" s="72"/>
      <c r="I112" s="72"/>
      <c r="J112" s="78"/>
    </row>
    <row r="113" spans="1:11" ht="15.75" customHeight="1">
      <c r="A113" s="70"/>
      <c r="B113" s="70"/>
      <c r="C113" s="72"/>
      <c r="D113" s="7" t="s">
        <v>11</v>
      </c>
      <c r="E113" s="51">
        <v>0</v>
      </c>
      <c r="F113" s="51">
        <v>0</v>
      </c>
      <c r="G113" s="69"/>
      <c r="H113" s="72"/>
      <c r="I113" s="72"/>
      <c r="J113" s="78"/>
    </row>
    <row r="114" spans="1:11" ht="15.75" customHeight="1">
      <c r="A114" s="74" t="s">
        <v>59</v>
      </c>
      <c r="B114" s="86" t="s">
        <v>29</v>
      </c>
      <c r="C114" s="71" t="s">
        <v>13</v>
      </c>
      <c r="D114" s="7" t="s">
        <v>25</v>
      </c>
      <c r="E114" s="53">
        <f>E115+E117+E116</f>
        <v>36666.959999999999</v>
      </c>
      <c r="F114" s="53">
        <f>F115+F117+F116</f>
        <v>34912.340000000004</v>
      </c>
      <c r="G114" s="68" t="s">
        <v>1</v>
      </c>
      <c r="H114" s="71">
        <v>14</v>
      </c>
      <c r="I114" s="71">
        <v>14</v>
      </c>
      <c r="J114" s="67" t="s">
        <v>122</v>
      </c>
    </row>
    <row r="115" spans="1:11" ht="15.75" customHeight="1">
      <c r="A115" s="75"/>
      <c r="B115" s="86"/>
      <c r="C115" s="72"/>
      <c r="D115" s="7" t="s">
        <v>12</v>
      </c>
      <c r="E115" s="51">
        <f>E120</f>
        <v>13943.6</v>
      </c>
      <c r="F115" s="51">
        <f>F120</f>
        <v>12190.7</v>
      </c>
      <c r="G115" s="68"/>
      <c r="H115" s="72"/>
      <c r="I115" s="72"/>
      <c r="J115" s="68"/>
      <c r="K115" s="9"/>
    </row>
    <row r="116" spans="1:11" ht="15.75" customHeight="1">
      <c r="A116" s="75"/>
      <c r="B116" s="86"/>
      <c r="C116" s="72"/>
      <c r="D116" s="7" t="s">
        <v>30</v>
      </c>
      <c r="E116" s="51">
        <f>E119</f>
        <v>10596.72</v>
      </c>
      <c r="F116" s="51">
        <f>F119</f>
        <v>10595.6</v>
      </c>
      <c r="G116" s="68"/>
      <c r="H116" s="72"/>
      <c r="I116" s="72"/>
      <c r="J116" s="68"/>
      <c r="K116" s="9"/>
    </row>
    <row r="117" spans="1:11" ht="15.75" customHeight="1">
      <c r="A117" s="75"/>
      <c r="B117" s="86"/>
      <c r="C117" s="72"/>
      <c r="D117" s="7" t="s">
        <v>11</v>
      </c>
      <c r="E117" s="51">
        <f>E121</f>
        <v>12126.64</v>
      </c>
      <c r="F117" s="51">
        <f>F121</f>
        <v>12126.04</v>
      </c>
      <c r="G117" s="68"/>
      <c r="H117" s="72"/>
      <c r="I117" s="72"/>
      <c r="J117" s="68"/>
    </row>
    <row r="118" spans="1:11" ht="15.75" customHeight="1">
      <c r="A118" s="75"/>
      <c r="B118" s="70" t="s">
        <v>61</v>
      </c>
      <c r="C118" s="72"/>
      <c r="D118" s="7" t="s">
        <v>25</v>
      </c>
      <c r="E118" s="51">
        <f>E120+E121</f>
        <v>26070.239999999998</v>
      </c>
      <c r="F118" s="51">
        <f>F120+F121</f>
        <v>24316.74</v>
      </c>
      <c r="G118" s="68"/>
      <c r="H118" s="72"/>
      <c r="I118" s="72"/>
      <c r="J118" s="68"/>
    </row>
    <row r="119" spans="1:11" ht="15.75" customHeight="1">
      <c r="A119" s="75"/>
      <c r="B119" s="70"/>
      <c r="C119" s="72"/>
      <c r="D119" s="7" t="s">
        <v>30</v>
      </c>
      <c r="E119" s="51">
        <v>10596.72</v>
      </c>
      <c r="F119" s="51">
        <v>10595.6</v>
      </c>
      <c r="G119" s="68"/>
      <c r="H119" s="72"/>
      <c r="I119" s="72"/>
      <c r="J119" s="68"/>
    </row>
    <row r="120" spans="1:11" ht="15.75" customHeight="1">
      <c r="A120" s="75"/>
      <c r="B120" s="70"/>
      <c r="C120" s="72"/>
      <c r="D120" s="7" t="s">
        <v>12</v>
      </c>
      <c r="E120" s="51">
        <f>12639+1077.7+226.9</f>
        <v>13943.6</v>
      </c>
      <c r="F120" s="51">
        <f>10886.1+1077.7+226.9</f>
        <v>12190.7</v>
      </c>
      <c r="G120" s="68"/>
      <c r="H120" s="72"/>
      <c r="I120" s="72"/>
      <c r="J120" s="68"/>
    </row>
    <row r="121" spans="1:11" ht="15.75" customHeight="1">
      <c r="A121" s="75"/>
      <c r="B121" s="70"/>
      <c r="C121" s="72"/>
      <c r="D121" s="7" t="s">
        <v>11</v>
      </c>
      <c r="E121" s="51">
        <f>5858+251.44+3723.2+2294</f>
        <v>12126.64</v>
      </c>
      <c r="F121" s="51">
        <f>5858+251.44+3722.9+2293.7</f>
        <v>12126.04</v>
      </c>
      <c r="G121" s="69"/>
      <c r="H121" s="72"/>
      <c r="I121" s="72"/>
      <c r="J121" s="68"/>
    </row>
    <row r="122" spans="1:11" ht="15.75" customHeight="1">
      <c r="A122" s="74" t="s">
        <v>60</v>
      </c>
      <c r="B122" s="86" t="s">
        <v>29</v>
      </c>
      <c r="C122" s="71" t="s">
        <v>13</v>
      </c>
      <c r="D122" s="7" t="s">
        <v>25</v>
      </c>
      <c r="E122" s="53">
        <f>E123+E124</f>
        <v>1560.95</v>
      </c>
      <c r="F122" s="53">
        <f>F123+F124</f>
        <v>1020.0999999999999</v>
      </c>
      <c r="G122" s="68" t="s">
        <v>5</v>
      </c>
      <c r="H122" s="71">
        <v>1</v>
      </c>
      <c r="I122" s="71">
        <v>1</v>
      </c>
      <c r="J122" s="67" t="s">
        <v>128</v>
      </c>
    </row>
    <row r="123" spans="1:11" ht="15.75" customHeight="1">
      <c r="A123" s="75"/>
      <c r="B123" s="86"/>
      <c r="C123" s="72"/>
      <c r="D123" s="7" t="s">
        <v>12</v>
      </c>
      <c r="E123" s="51">
        <f>E126+E129</f>
        <v>1560.95</v>
      </c>
      <c r="F123" s="51">
        <f>F126+F129</f>
        <v>1020.0999999999999</v>
      </c>
      <c r="G123" s="68"/>
      <c r="H123" s="72"/>
      <c r="I123" s="72"/>
      <c r="J123" s="68"/>
    </row>
    <row r="124" spans="1:11" ht="15.75" customHeight="1">
      <c r="A124" s="75"/>
      <c r="B124" s="86"/>
      <c r="C124" s="72"/>
      <c r="D124" s="7" t="s">
        <v>11</v>
      </c>
      <c r="E124" s="51">
        <f>E127+E130</f>
        <v>0</v>
      </c>
      <c r="F124" s="51">
        <f>F127+F130</f>
        <v>0</v>
      </c>
      <c r="G124" s="68"/>
      <c r="H124" s="72"/>
      <c r="I124" s="72"/>
      <c r="J124" s="68"/>
    </row>
    <row r="125" spans="1:11" ht="15.75" customHeight="1">
      <c r="A125" s="75"/>
      <c r="B125" s="70" t="s">
        <v>61</v>
      </c>
      <c r="C125" s="72"/>
      <c r="D125" s="7" t="s">
        <v>25</v>
      </c>
      <c r="E125" s="51">
        <f>E126+E127</f>
        <v>32.299999999999997</v>
      </c>
      <c r="F125" s="51">
        <f>F126+F127</f>
        <v>32.299999999999997</v>
      </c>
      <c r="G125" s="68"/>
      <c r="H125" s="72"/>
      <c r="I125" s="72"/>
      <c r="J125" s="68"/>
    </row>
    <row r="126" spans="1:11" ht="15.75" customHeight="1">
      <c r="A126" s="75"/>
      <c r="B126" s="70"/>
      <c r="C126" s="72"/>
      <c r="D126" s="7" t="s">
        <v>12</v>
      </c>
      <c r="E126" s="51">
        <v>32.299999999999997</v>
      </c>
      <c r="F126" s="51">
        <v>32.299999999999997</v>
      </c>
      <c r="G126" s="68"/>
      <c r="H126" s="72"/>
      <c r="I126" s="72"/>
      <c r="J126" s="68"/>
    </row>
    <row r="127" spans="1:11" ht="15.75" customHeight="1">
      <c r="A127" s="75"/>
      <c r="B127" s="70"/>
      <c r="C127" s="72"/>
      <c r="D127" s="7" t="s">
        <v>11</v>
      </c>
      <c r="E127" s="51">
        <v>0</v>
      </c>
      <c r="F127" s="51">
        <v>0</v>
      </c>
      <c r="G127" s="68"/>
      <c r="H127" s="72"/>
      <c r="I127" s="72"/>
      <c r="J127" s="68"/>
    </row>
    <row r="128" spans="1:11" ht="15.75" customHeight="1">
      <c r="A128" s="75"/>
      <c r="B128" s="74" t="s">
        <v>27</v>
      </c>
      <c r="C128" s="72"/>
      <c r="D128" s="7" t="s">
        <v>25</v>
      </c>
      <c r="E128" s="51">
        <f>E129+E130</f>
        <v>1528.65</v>
      </c>
      <c r="F128" s="51">
        <f>F129+F130</f>
        <v>987.8</v>
      </c>
      <c r="G128" s="68"/>
      <c r="H128" s="72"/>
      <c r="I128" s="72"/>
      <c r="J128" s="68"/>
    </row>
    <row r="129" spans="1:10" ht="15.75" customHeight="1">
      <c r="A129" s="75"/>
      <c r="B129" s="75"/>
      <c r="C129" s="72"/>
      <c r="D129" s="7" t="s">
        <v>12</v>
      </c>
      <c r="E129" s="51">
        <f>1508.75+19.9</f>
        <v>1528.65</v>
      </c>
      <c r="F129" s="51">
        <f>967.9+19.9</f>
        <v>987.8</v>
      </c>
      <c r="G129" s="68"/>
      <c r="H129" s="72"/>
      <c r="I129" s="72"/>
      <c r="J129" s="68"/>
    </row>
    <row r="130" spans="1:10" ht="15.75" customHeight="1">
      <c r="A130" s="76"/>
      <c r="B130" s="76"/>
      <c r="C130" s="73"/>
      <c r="D130" s="7" t="s">
        <v>11</v>
      </c>
      <c r="E130" s="51">
        <v>0</v>
      </c>
      <c r="F130" s="51">
        <v>0</v>
      </c>
      <c r="G130" s="69"/>
      <c r="H130" s="73"/>
      <c r="I130" s="73"/>
      <c r="J130" s="69"/>
    </row>
    <row r="131" spans="1:10" ht="16.2" customHeight="1">
      <c r="A131" s="103" t="s">
        <v>62</v>
      </c>
      <c r="B131" s="86" t="s">
        <v>33</v>
      </c>
      <c r="C131" s="71" t="s">
        <v>13</v>
      </c>
      <c r="D131" s="8" t="s">
        <v>25</v>
      </c>
      <c r="E131" s="50">
        <f>E132+E133</f>
        <v>42609.9</v>
      </c>
      <c r="F131" s="50">
        <f>F132+F133</f>
        <v>39582.800000000003</v>
      </c>
      <c r="G131" s="71" t="s">
        <v>0</v>
      </c>
      <c r="H131" s="71" t="s">
        <v>0</v>
      </c>
      <c r="I131" s="71" t="s">
        <v>0</v>
      </c>
      <c r="J131" s="77"/>
    </row>
    <row r="132" spans="1:10" ht="39.6">
      <c r="A132" s="104"/>
      <c r="B132" s="86"/>
      <c r="C132" s="72"/>
      <c r="D132" s="6" t="s">
        <v>23</v>
      </c>
      <c r="E132" s="51">
        <f>E135+E141+E138</f>
        <v>42609.9</v>
      </c>
      <c r="F132" s="51">
        <f>F135+F141+F138</f>
        <v>39582.800000000003</v>
      </c>
      <c r="G132" s="72"/>
      <c r="H132" s="72"/>
      <c r="I132" s="72"/>
      <c r="J132" s="78"/>
    </row>
    <row r="133" spans="1:10" ht="39.6">
      <c r="A133" s="104"/>
      <c r="B133" s="86"/>
      <c r="C133" s="73"/>
      <c r="D133" s="6" t="s">
        <v>21</v>
      </c>
      <c r="E133" s="51">
        <f>E136+E142</f>
        <v>0</v>
      </c>
      <c r="F133" s="51">
        <f>F136+F142</f>
        <v>0</v>
      </c>
      <c r="G133" s="73"/>
      <c r="H133" s="73"/>
      <c r="I133" s="73"/>
      <c r="J133" s="79"/>
    </row>
    <row r="134" spans="1:10" ht="13.8" customHeight="1">
      <c r="A134" s="104"/>
      <c r="B134" s="70" t="s">
        <v>41</v>
      </c>
      <c r="C134" s="71" t="s">
        <v>13</v>
      </c>
      <c r="D134" s="8" t="s">
        <v>25</v>
      </c>
      <c r="E134" s="50">
        <f>E135+E136</f>
        <v>263.3</v>
      </c>
      <c r="F134" s="50">
        <f>F135+F136</f>
        <v>0</v>
      </c>
      <c r="G134" s="71" t="s">
        <v>0</v>
      </c>
      <c r="H134" s="71" t="s">
        <v>0</v>
      </c>
      <c r="I134" s="71" t="s">
        <v>0</v>
      </c>
      <c r="J134" s="77"/>
    </row>
    <row r="135" spans="1:10" ht="39.6">
      <c r="A135" s="104"/>
      <c r="B135" s="70"/>
      <c r="C135" s="72"/>
      <c r="D135" s="6" t="s">
        <v>23</v>
      </c>
      <c r="E135" s="51">
        <f>E153</f>
        <v>263.3</v>
      </c>
      <c r="F135" s="51">
        <f>F153</f>
        <v>0</v>
      </c>
      <c r="G135" s="72"/>
      <c r="H135" s="72"/>
      <c r="I135" s="72"/>
      <c r="J135" s="78"/>
    </row>
    <row r="136" spans="1:10" ht="39.6">
      <c r="A136" s="104"/>
      <c r="B136" s="70"/>
      <c r="C136" s="73"/>
      <c r="D136" s="6" t="s">
        <v>21</v>
      </c>
      <c r="E136" s="51">
        <v>0</v>
      </c>
      <c r="F136" s="51">
        <v>0</v>
      </c>
      <c r="G136" s="73"/>
      <c r="H136" s="73"/>
      <c r="I136" s="73"/>
      <c r="J136" s="79"/>
    </row>
    <row r="137" spans="1:10" ht="13.8" customHeight="1">
      <c r="A137" s="104"/>
      <c r="B137" s="70" t="s">
        <v>2</v>
      </c>
      <c r="C137" s="71" t="s">
        <v>13</v>
      </c>
      <c r="D137" s="8" t="s">
        <v>25</v>
      </c>
      <c r="E137" s="50">
        <f>E138+E139</f>
        <v>0</v>
      </c>
      <c r="F137" s="50">
        <f>F138+F139</f>
        <v>0</v>
      </c>
      <c r="G137" s="71" t="s">
        <v>0</v>
      </c>
      <c r="H137" s="71" t="s">
        <v>0</v>
      </c>
      <c r="I137" s="71" t="s">
        <v>0</v>
      </c>
      <c r="J137" s="77"/>
    </row>
    <row r="138" spans="1:10" ht="39.6">
      <c r="A138" s="104"/>
      <c r="B138" s="70"/>
      <c r="C138" s="72"/>
      <c r="D138" s="6" t="s">
        <v>23</v>
      </c>
      <c r="E138" s="51">
        <f>E152</f>
        <v>0</v>
      </c>
      <c r="F138" s="51">
        <f>F152</f>
        <v>0</v>
      </c>
      <c r="G138" s="72"/>
      <c r="H138" s="72"/>
      <c r="I138" s="72"/>
      <c r="J138" s="78"/>
    </row>
    <row r="139" spans="1:10" ht="39.6">
      <c r="A139" s="104"/>
      <c r="B139" s="70"/>
      <c r="C139" s="73"/>
      <c r="D139" s="6" t="s">
        <v>21</v>
      </c>
      <c r="E139" s="51">
        <f>E152</f>
        <v>0</v>
      </c>
      <c r="F139" s="51">
        <f>F152</f>
        <v>0</v>
      </c>
      <c r="G139" s="73"/>
      <c r="H139" s="73"/>
      <c r="I139" s="73"/>
      <c r="J139" s="79"/>
    </row>
    <row r="140" spans="1:10" ht="13.8">
      <c r="A140" s="104"/>
      <c r="B140" s="70" t="s">
        <v>36</v>
      </c>
      <c r="C140" s="71" t="s">
        <v>13</v>
      </c>
      <c r="D140" s="8" t="s">
        <v>25</v>
      </c>
      <c r="E140" s="50">
        <f>E141+E142</f>
        <v>42346.6</v>
      </c>
      <c r="F140" s="50">
        <f>F141+F142</f>
        <v>39582.800000000003</v>
      </c>
      <c r="G140" s="71" t="s">
        <v>0</v>
      </c>
      <c r="H140" s="71" t="s">
        <v>0</v>
      </c>
      <c r="I140" s="71" t="s">
        <v>0</v>
      </c>
      <c r="J140" s="77"/>
    </row>
    <row r="141" spans="1:10" ht="39.6">
      <c r="A141" s="104"/>
      <c r="B141" s="70"/>
      <c r="C141" s="72"/>
      <c r="D141" s="6" t="s">
        <v>23</v>
      </c>
      <c r="E141" s="51">
        <f>E144+E147+E149+E151</f>
        <v>42346.6</v>
      </c>
      <c r="F141" s="51">
        <f>F144+F147+F149+F151</f>
        <v>39582.800000000003</v>
      </c>
      <c r="G141" s="72"/>
      <c r="H141" s="72"/>
      <c r="I141" s="72"/>
      <c r="J141" s="78"/>
    </row>
    <row r="142" spans="1:10" ht="39.6">
      <c r="A142" s="105"/>
      <c r="B142" s="70"/>
      <c r="C142" s="73"/>
      <c r="D142" s="6" t="s">
        <v>21</v>
      </c>
      <c r="E142" s="51">
        <f>E145+E148</f>
        <v>0</v>
      </c>
      <c r="F142" s="51">
        <f>F145+F148</f>
        <v>0</v>
      </c>
      <c r="G142" s="73"/>
      <c r="H142" s="73"/>
      <c r="I142" s="73"/>
      <c r="J142" s="79"/>
    </row>
    <row r="143" spans="1:10" ht="15.75" customHeight="1">
      <c r="A143" s="74" t="s">
        <v>63</v>
      </c>
      <c r="B143" s="80" t="s">
        <v>67</v>
      </c>
      <c r="C143" s="71" t="s">
        <v>13</v>
      </c>
      <c r="D143" s="7" t="s">
        <v>25</v>
      </c>
      <c r="E143" s="51">
        <f>E144+E145</f>
        <v>34358.6</v>
      </c>
      <c r="F143" s="51">
        <f>F144+F145</f>
        <v>33072.300000000003</v>
      </c>
      <c r="G143" s="67" t="s">
        <v>5</v>
      </c>
      <c r="H143" s="71">
        <v>1</v>
      </c>
      <c r="I143" s="71">
        <v>1</v>
      </c>
      <c r="J143" s="67" t="s">
        <v>126</v>
      </c>
    </row>
    <row r="144" spans="1:10" ht="15.75" customHeight="1">
      <c r="A144" s="75"/>
      <c r="B144" s="81"/>
      <c r="C144" s="72"/>
      <c r="D144" s="7" t="s">
        <v>12</v>
      </c>
      <c r="E144" s="51">
        <v>34358.6</v>
      </c>
      <c r="F144" s="51">
        <v>33072.300000000003</v>
      </c>
      <c r="G144" s="68"/>
      <c r="H144" s="72"/>
      <c r="I144" s="72"/>
      <c r="J144" s="68"/>
    </row>
    <row r="145" spans="1:10" ht="15.75" customHeight="1">
      <c r="A145" s="75"/>
      <c r="B145" s="82"/>
      <c r="C145" s="72"/>
      <c r="D145" s="7" t="s">
        <v>11</v>
      </c>
      <c r="E145" s="51">
        <v>0</v>
      </c>
      <c r="F145" s="51">
        <v>0</v>
      </c>
      <c r="G145" s="68"/>
      <c r="H145" s="72"/>
      <c r="I145" s="72"/>
      <c r="J145" s="68"/>
    </row>
    <row r="146" spans="1:10" ht="14.4" customHeight="1">
      <c r="A146" s="74" t="s">
        <v>64</v>
      </c>
      <c r="B146" s="80" t="s">
        <v>67</v>
      </c>
      <c r="C146" s="72"/>
      <c r="D146" s="7" t="s">
        <v>25</v>
      </c>
      <c r="E146" s="51">
        <v>0</v>
      </c>
      <c r="F146" s="51">
        <v>0</v>
      </c>
      <c r="G146" s="67" t="s">
        <v>5</v>
      </c>
      <c r="H146" s="72"/>
      <c r="I146" s="72"/>
      <c r="J146" s="68"/>
    </row>
    <row r="147" spans="1:10" ht="18" customHeight="1">
      <c r="A147" s="75"/>
      <c r="B147" s="81"/>
      <c r="C147" s="72"/>
      <c r="D147" s="7" t="s">
        <v>12</v>
      </c>
      <c r="E147" s="51">
        <v>0</v>
      </c>
      <c r="F147" s="51">
        <v>0</v>
      </c>
      <c r="G147" s="68"/>
      <c r="H147" s="72"/>
      <c r="I147" s="72"/>
      <c r="J147" s="68"/>
    </row>
    <row r="148" spans="1:10" ht="14.4" customHeight="1">
      <c r="A148" s="75"/>
      <c r="B148" s="82"/>
      <c r="C148" s="72"/>
      <c r="D148" s="7" t="s">
        <v>11</v>
      </c>
      <c r="E148" s="51">
        <v>0</v>
      </c>
      <c r="F148" s="51">
        <v>0</v>
      </c>
      <c r="G148" s="69"/>
      <c r="H148" s="72"/>
      <c r="I148" s="72"/>
      <c r="J148" s="68"/>
    </row>
    <row r="149" spans="1:10" ht="55.95" customHeight="1">
      <c r="A149" s="39" t="s">
        <v>65</v>
      </c>
      <c r="B149" s="11" t="s">
        <v>67</v>
      </c>
      <c r="C149" s="44" t="s">
        <v>13</v>
      </c>
      <c r="D149" s="7" t="s">
        <v>12</v>
      </c>
      <c r="E149" s="51">
        <v>0</v>
      </c>
      <c r="F149" s="7">
        <v>0</v>
      </c>
      <c r="G149" s="42" t="s">
        <v>5</v>
      </c>
      <c r="H149" s="37">
        <v>0</v>
      </c>
      <c r="I149" s="37">
        <v>0</v>
      </c>
      <c r="J149" s="7"/>
    </row>
    <row r="150" spans="1:10" ht="13.95" customHeight="1">
      <c r="A150" s="74" t="s">
        <v>66</v>
      </c>
      <c r="B150" s="11" t="s">
        <v>33</v>
      </c>
      <c r="C150" s="67" t="s">
        <v>13</v>
      </c>
      <c r="D150" s="7" t="s">
        <v>25</v>
      </c>
      <c r="E150" s="51">
        <f>E151+E152+E153</f>
        <v>8251.2999999999993</v>
      </c>
      <c r="F150" s="51">
        <f>F151+F152+F153</f>
        <v>6510.5</v>
      </c>
      <c r="G150" s="67" t="s">
        <v>5</v>
      </c>
      <c r="H150" s="37" t="s">
        <v>0</v>
      </c>
      <c r="I150" s="37" t="s">
        <v>0</v>
      </c>
      <c r="J150" s="7"/>
    </row>
    <row r="151" spans="1:10" ht="19.95" customHeight="1">
      <c r="A151" s="75"/>
      <c r="B151" s="11" t="s">
        <v>67</v>
      </c>
      <c r="C151" s="68"/>
      <c r="D151" s="7" t="s">
        <v>12</v>
      </c>
      <c r="E151" s="51">
        <v>7988</v>
      </c>
      <c r="F151" s="7">
        <v>6510.5</v>
      </c>
      <c r="G151" s="68"/>
      <c r="H151" s="37">
        <v>1</v>
      </c>
      <c r="I151" s="37">
        <v>1</v>
      </c>
      <c r="J151" s="7"/>
    </row>
    <row r="152" spans="1:10" ht="48" customHeight="1">
      <c r="A152" s="75"/>
      <c r="B152" s="39" t="s">
        <v>2</v>
      </c>
      <c r="C152" s="68"/>
      <c r="D152" s="7" t="s">
        <v>12</v>
      </c>
      <c r="E152" s="51">
        <v>0</v>
      </c>
      <c r="F152" s="7">
        <v>0</v>
      </c>
      <c r="G152" s="68"/>
      <c r="H152" s="37">
        <v>0</v>
      </c>
      <c r="I152" s="37">
        <v>0</v>
      </c>
      <c r="J152" s="7"/>
    </row>
    <row r="153" spans="1:10" ht="35.4" customHeight="1">
      <c r="A153" s="76"/>
      <c r="B153" s="39" t="s">
        <v>41</v>
      </c>
      <c r="C153" s="69"/>
      <c r="D153" s="7" t="s">
        <v>12</v>
      </c>
      <c r="E153" s="51">
        <v>263.3</v>
      </c>
      <c r="F153" s="7">
        <v>0</v>
      </c>
      <c r="G153" s="69"/>
      <c r="H153" s="37">
        <v>1</v>
      </c>
      <c r="I153" s="37">
        <v>1</v>
      </c>
      <c r="J153" s="47" t="s">
        <v>123</v>
      </c>
    </row>
    <row r="154" spans="1:10" ht="15.75" customHeight="1">
      <c r="A154" s="100" t="s">
        <v>68</v>
      </c>
      <c r="B154" s="86" t="s">
        <v>29</v>
      </c>
      <c r="C154" s="71" t="s">
        <v>13</v>
      </c>
      <c r="D154" s="8" t="s">
        <v>25</v>
      </c>
      <c r="E154" s="50">
        <f>E155+E157+E156+0.01</f>
        <v>43561.110000000008</v>
      </c>
      <c r="F154" s="50">
        <f>F155+F157+F156</f>
        <v>15767.8</v>
      </c>
      <c r="G154" s="71" t="s">
        <v>0</v>
      </c>
      <c r="H154" s="71" t="s">
        <v>0</v>
      </c>
      <c r="I154" s="71" t="s">
        <v>0</v>
      </c>
      <c r="J154" s="77"/>
    </row>
    <row r="155" spans="1:10" ht="39.6">
      <c r="A155" s="101"/>
      <c r="B155" s="86"/>
      <c r="C155" s="72"/>
      <c r="D155" s="6" t="s">
        <v>23</v>
      </c>
      <c r="E155" s="51">
        <f>E159+E163</f>
        <v>13584.7</v>
      </c>
      <c r="F155" s="51">
        <f>F159+F163</f>
        <v>1942.4</v>
      </c>
      <c r="G155" s="72"/>
      <c r="H155" s="72"/>
      <c r="I155" s="72"/>
      <c r="J155" s="78"/>
    </row>
    <row r="156" spans="1:10" ht="39.6">
      <c r="A156" s="101"/>
      <c r="B156" s="86"/>
      <c r="C156" s="72"/>
      <c r="D156" s="6" t="s">
        <v>22</v>
      </c>
      <c r="E156" s="51">
        <f>E160</f>
        <v>0</v>
      </c>
      <c r="F156" s="51">
        <f>F160</f>
        <v>0</v>
      </c>
      <c r="G156" s="72"/>
      <c r="H156" s="72"/>
      <c r="I156" s="72"/>
      <c r="J156" s="78"/>
    </row>
    <row r="157" spans="1:10" ht="39.6">
      <c r="A157" s="101"/>
      <c r="B157" s="86"/>
      <c r="C157" s="73"/>
      <c r="D157" s="6" t="s">
        <v>21</v>
      </c>
      <c r="E157" s="51">
        <f>E161</f>
        <v>29976.400000000001</v>
      </c>
      <c r="F157" s="51">
        <f>F161</f>
        <v>13825.4</v>
      </c>
      <c r="G157" s="73"/>
      <c r="H157" s="73"/>
      <c r="I157" s="73"/>
      <c r="J157" s="79"/>
    </row>
    <row r="158" spans="1:10" ht="13.8" customHeight="1">
      <c r="A158" s="101"/>
      <c r="B158" s="74" t="s">
        <v>40</v>
      </c>
      <c r="C158" s="71" t="s">
        <v>13</v>
      </c>
      <c r="D158" s="8" t="s">
        <v>25</v>
      </c>
      <c r="E158" s="50">
        <f>E159+E161+E160</f>
        <v>43561.100000000006</v>
      </c>
      <c r="F158" s="50">
        <f>F159+F161+F160</f>
        <v>15767.8</v>
      </c>
      <c r="G158" s="71" t="s">
        <v>0</v>
      </c>
      <c r="H158" s="71" t="s">
        <v>0</v>
      </c>
      <c r="I158" s="71" t="s">
        <v>0</v>
      </c>
      <c r="J158" s="77"/>
    </row>
    <row r="159" spans="1:10" ht="39.6">
      <c r="A159" s="101"/>
      <c r="B159" s="75"/>
      <c r="C159" s="72"/>
      <c r="D159" s="6" t="s">
        <v>23</v>
      </c>
      <c r="E159" s="51">
        <f t="shared" ref="E159:F161" si="6">E167+E179</f>
        <v>13584.7</v>
      </c>
      <c r="F159" s="51">
        <f t="shared" si="6"/>
        <v>1942.4</v>
      </c>
      <c r="G159" s="72"/>
      <c r="H159" s="72"/>
      <c r="I159" s="72"/>
      <c r="J159" s="78"/>
    </row>
    <row r="160" spans="1:10" ht="39.6">
      <c r="A160" s="101"/>
      <c r="B160" s="75"/>
      <c r="C160" s="72"/>
      <c r="D160" s="6" t="s">
        <v>22</v>
      </c>
      <c r="E160" s="51">
        <f t="shared" si="6"/>
        <v>0</v>
      </c>
      <c r="F160" s="51">
        <f t="shared" si="6"/>
        <v>0</v>
      </c>
      <c r="G160" s="72"/>
      <c r="H160" s="72"/>
      <c r="I160" s="72"/>
      <c r="J160" s="78"/>
    </row>
    <row r="161" spans="1:10" ht="39.6">
      <c r="A161" s="101"/>
      <c r="B161" s="76"/>
      <c r="C161" s="73"/>
      <c r="D161" s="6" t="s">
        <v>21</v>
      </c>
      <c r="E161" s="51">
        <f t="shared" si="6"/>
        <v>29976.400000000001</v>
      </c>
      <c r="F161" s="51">
        <f t="shared" si="6"/>
        <v>13825.4</v>
      </c>
      <c r="G161" s="73"/>
      <c r="H161" s="73"/>
      <c r="I161" s="73"/>
      <c r="J161" s="79"/>
    </row>
    <row r="162" spans="1:10" ht="13.8">
      <c r="A162" s="45"/>
      <c r="B162" s="74" t="s">
        <v>36</v>
      </c>
      <c r="C162" s="71" t="s">
        <v>13</v>
      </c>
      <c r="D162" s="8" t="s">
        <v>25</v>
      </c>
      <c r="E162" s="50">
        <f>E163+E165+E164</f>
        <v>0</v>
      </c>
      <c r="F162" s="50">
        <f>F163+F165+F164</f>
        <v>0</v>
      </c>
      <c r="G162" s="71" t="s">
        <v>0</v>
      </c>
      <c r="H162" s="71" t="s">
        <v>0</v>
      </c>
      <c r="I162" s="71" t="s">
        <v>0</v>
      </c>
      <c r="J162" s="77"/>
    </row>
    <row r="163" spans="1:10" ht="39.6">
      <c r="A163" s="45"/>
      <c r="B163" s="75"/>
      <c r="C163" s="72"/>
      <c r="D163" s="6" t="s">
        <v>23</v>
      </c>
      <c r="E163" s="51">
        <f>E171</f>
        <v>0</v>
      </c>
      <c r="F163" s="51">
        <f>F171</f>
        <v>0</v>
      </c>
      <c r="G163" s="72"/>
      <c r="H163" s="72"/>
      <c r="I163" s="72"/>
      <c r="J163" s="78"/>
    </row>
    <row r="164" spans="1:10" ht="39.6">
      <c r="A164" s="45"/>
      <c r="B164" s="75"/>
      <c r="C164" s="72"/>
      <c r="D164" s="6" t="s">
        <v>22</v>
      </c>
      <c r="E164" s="51">
        <v>0</v>
      </c>
      <c r="F164" s="51">
        <v>0</v>
      </c>
      <c r="G164" s="72"/>
      <c r="H164" s="72"/>
      <c r="I164" s="72"/>
      <c r="J164" s="78"/>
    </row>
    <row r="165" spans="1:10" ht="39.6">
      <c r="A165" s="45"/>
      <c r="B165" s="76"/>
      <c r="C165" s="73"/>
      <c r="D165" s="6" t="s">
        <v>21</v>
      </c>
      <c r="E165" s="51">
        <v>0</v>
      </c>
      <c r="F165" s="51">
        <v>0</v>
      </c>
      <c r="G165" s="73"/>
      <c r="H165" s="73"/>
      <c r="I165" s="73"/>
      <c r="J165" s="79"/>
    </row>
    <row r="166" spans="1:10" ht="15.75" customHeight="1">
      <c r="A166" s="74" t="s">
        <v>69</v>
      </c>
      <c r="B166" s="70" t="s">
        <v>2</v>
      </c>
      <c r="C166" s="67" t="s">
        <v>13</v>
      </c>
      <c r="D166" s="7" t="s">
        <v>25</v>
      </c>
      <c r="E166" s="51">
        <f>E167+E168+E169</f>
        <v>43561.100000000006</v>
      </c>
      <c r="F166" s="51">
        <f>F167+F168+F169</f>
        <v>15767.8</v>
      </c>
      <c r="G166" s="67" t="s">
        <v>1</v>
      </c>
      <c r="H166" s="71">
        <v>2</v>
      </c>
      <c r="I166" s="71">
        <v>2</v>
      </c>
      <c r="J166" s="67" t="s">
        <v>127</v>
      </c>
    </row>
    <row r="167" spans="1:10" ht="15.75" customHeight="1">
      <c r="A167" s="75"/>
      <c r="B167" s="70"/>
      <c r="C167" s="68"/>
      <c r="D167" s="7" t="s">
        <v>12</v>
      </c>
      <c r="E167" s="51">
        <f>10024.2+2991+569.5</f>
        <v>13584.7</v>
      </c>
      <c r="F167" s="51">
        <f>575+798.7+568.7</f>
        <v>1942.4</v>
      </c>
      <c r="G167" s="68"/>
      <c r="H167" s="72"/>
      <c r="I167" s="72"/>
      <c r="J167" s="68"/>
    </row>
    <row r="168" spans="1:10" ht="15.75" customHeight="1">
      <c r="A168" s="75"/>
      <c r="B168" s="70"/>
      <c r="C168" s="68"/>
      <c r="D168" s="7" t="s">
        <v>30</v>
      </c>
      <c r="E168" s="51">
        <v>0</v>
      </c>
      <c r="F168" s="51">
        <v>0</v>
      </c>
      <c r="G168" s="68"/>
      <c r="H168" s="72"/>
      <c r="I168" s="72"/>
      <c r="J168" s="68"/>
    </row>
    <row r="169" spans="1:10" ht="15.75" customHeight="1">
      <c r="A169" s="75"/>
      <c r="B169" s="70"/>
      <c r="C169" s="68"/>
      <c r="D169" s="7" t="s">
        <v>11</v>
      </c>
      <c r="E169" s="51">
        <f>24226.5+5749.9</f>
        <v>29976.400000000001</v>
      </c>
      <c r="F169" s="51">
        <f>8075.5+5749.9</f>
        <v>13825.4</v>
      </c>
      <c r="G169" s="68"/>
      <c r="H169" s="73"/>
      <c r="I169" s="73"/>
      <c r="J169" s="69"/>
    </row>
    <row r="170" spans="1:10" ht="15.75" customHeight="1">
      <c r="A170" s="75"/>
      <c r="B170" s="70" t="s">
        <v>44</v>
      </c>
      <c r="C170" s="68"/>
      <c r="D170" s="7" t="s">
        <v>25</v>
      </c>
      <c r="E170" s="51">
        <f>E171+E172+E173</f>
        <v>0</v>
      </c>
      <c r="F170" s="51">
        <f>F171+F172+F173</f>
        <v>0</v>
      </c>
      <c r="G170" s="68"/>
      <c r="H170" s="71">
        <v>0</v>
      </c>
      <c r="I170" s="71">
        <v>0</v>
      </c>
      <c r="J170" s="77"/>
    </row>
    <row r="171" spans="1:10" ht="15.75" customHeight="1">
      <c r="A171" s="75"/>
      <c r="B171" s="70"/>
      <c r="C171" s="68"/>
      <c r="D171" s="7" t="s">
        <v>12</v>
      </c>
      <c r="E171" s="51">
        <v>0</v>
      </c>
      <c r="F171" s="51">
        <v>0</v>
      </c>
      <c r="G171" s="68"/>
      <c r="H171" s="72"/>
      <c r="I171" s="72"/>
      <c r="J171" s="78"/>
    </row>
    <row r="172" spans="1:10" ht="15.75" customHeight="1">
      <c r="A172" s="75"/>
      <c r="B172" s="70"/>
      <c r="C172" s="68"/>
      <c r="D172" s="7" t="s">
        <v>30</v>
      </c>
      <c r="E172" s="51">
        <v>0</v>
      </c>
      <c r="F172" s="51">
        <v>0</v>
      </c>
      <c r="G172" s="68"/>
      <c r="H172" s="72"/>
      <c r="I172" s="72"/>
      <c r="J172" s="78"/>
    </row>
    <row r="173" spans="1:10" ht="15.75" customHeight="1">
      <c r="A173" s="76"/>
      <c r="B173" s="70"/>
      <c r="C173" s="68"/>
      <c r="D173" s="7" t="s">
        <v>11</v>
      </c>
      <c r="E173" s="51">
        <v>0</v>
      </c>
      <c r="F173" s="51">
        <v>0</v>
      </c>
      <c r="G173" s="69"/>
      <c r="H173" s="73"/>
      <c r="I173" s="73"/>
      <c r="J173" s="79"/>
    </row>
    <row r="174" spans="1:10" ht="13.2" customHeight="1">
      <c r="A174" s="74" t="s">
        <v>70</v>
      </c>
      <c r="B174" s="70" t="s">
        <v>47</v>
      </c>
      <c r="C174" s="67" t="s">
        <v>13</v>
      </c>
      <c r="D174" s="7" t="s">
        <v>25</v>
      </c>
      <c r="E174" s="51">
        <f t="shared" ref="E174:F174" si="7">E175+E176+E177</f>
        <v>0</v>
      </c>
      <c r="F174" s="51">
        <f t="shared" si="7"/>
        <v>0</v>
      </c>
      <c r="G174" s="67" t="s">
        <v>1</v>
      </c>
      <c r="H174" s="122">
        <v>0</v>
      </c>
      <c r="I174" s="125">
        <v>0</v>
      </c>
      <c r="J174" s="116"/>
    </row>
    <row r="175" spans="1:10">
      <c r="A175" s="75"/>
      <c r="B175" s="70"/>
      <c r="C175" s="68"/>
      <c r="D175" s="7" t="s">
        <v>12</v>
      </c>
      <c r="E175" s="51">
        <f t="shared" ref="E175:F177" si="8">E179+E183</f>
        <v>0</v>
      </c>
      <c r="F175" s="51">
        <f t="shared" si="8"/>
        <v>0</v>
      </c>
      <c r="G175" s="68"/>
      <c r="H175" s="123"/>
      <c r="I175" s="126"/>
      <c r="J175" s="117"/>
    </row>
    <row r="176" spans="1:10">
      <c r="A176" s="75"/>
      <c r="B176" s="70"/>
      <c r="C176" s="68"/>
      <c r="D176" s="7" t="s">
        <v>30</v>
      </c>
      <c r="E176" s="51">
        <f t="shared" si="8"/>
        <v>0</v>
      </c>
      <c r="F176" s="51">
        <f t="shared" si="8"/>
        <v>0</v>
      </c>
      <c r="G176" s="68"/>
      <c r="H176" s="123"/>
      <c r="I176" s="126"/>
      <c r="J176" s="117"/>
    </row>
    <row r="177" spans="1:10">
      <c r="A177" s="75"/>
      <c r="B177" s="70"/>
      <c r="C177" s="68"/>
      <c r="D177" s="7" t="s">
        <v>11</v>
      </c>
      <c r="E177" s="51">
        <f t="shared" si="8"/>
        <v>0</v>
      </c>
      <c r="F177" s="51">
        <f t="shared" si="8"/>
        <v>0</v>
      </c>
      <c r="G177" s="68"/>
      <c r="H177" s="123"/>
      <c r="I177" s="126"/>
      <c r="J177" s="117"/>
    </row>
    <row r="178" spans="1:10" ht="13.2" customHeight="1">
      <c r="A178" s="75"/>
      <c r="B178" s="70" t="s">
        <v>48</v>
      </c>
      <c r="C178" s="68"/>
      <c r="D178" s="7" t="s">
        <v>25</v>
      </c>
      <c r="E178" s="51">
        <f t="shared" ref="E178:F178" si="9">E179+E180+E181</f>
        <v>0</v>
      </c>
      <c r="F178" s="51">
        <f t="shared" si="9"/>
        <v>0</v>
      </c>
      <c r="G178" s="68"/>
      <c r="H178" s="123"/>
      <c r="I178" s="126"/>
      <c r="J178" s="117"/>
    </row>
    <row r="179" spans="1:10">
      <c r="A179" s="75"/>
      <c r="B179" s="70"/>
      <c r="C179" s="68"/>
      <c r="D179" s="7" t="s">
        <v>12</v>
      </c>
      <c r="E179" s="51">
        <f t="shared" ref="E179:F181" si="10">E191</f>
        <v>0</v>
      </c>
      <c r="F179" s="51">
        <f t="shared" si="10"/>
        <v>0</v>
      </c>
      <c r="G179" s="68"/>
      <c r="H179" s="123"/>
      <c r="I179" s="126"/>
      <c r="J179" s="117"/>
    </row>
    <row r="180" spans="1:10">
      <c r="A180" s="75"/>
      <c r="B180" s="70"/>
      <c r="C180" s="68"/>
      <c r="D180" s="7" t="s">
        <v>30</v>
      </c>
      <c r="E180" s="51">
        <f t="shared" si="10"/>
        <v>0</v>
      </c>
      <c r="F180" s="51">
        <f t="shared" si="10"/>
        <v>0</v>
      </c>
      <c r="G180" s="68"/>
      <c r="H180" s="123"/>
      <c r="I180" s="126"/>
      <c r="J180" s="117"/>
    </row>
    <row r="181" spans="1:10">
      <c r="A181" s="75"/>
      <c r="B181" s="70"/>
      <c r="C181" s="68"/>
      <c r="D181" s="7" t="s">
        <v>11</v>
      </c>
      <c r="E181" s="51">
        <f t="shared" si="10"/>
        <v>0</v>
      </c>
      <c r="F181" s="51">
        <f t="shared" si="10"/>
        <v>0</v>
      </c>
      <c r="G181" s="68"/>
      <c r="H181" s="123"/>
      <c r="I181" s="126"/>
      <c r="J181" s="117"/>
    </row>
    <row r="182" spans="1:10" ht="13.2" customHeight="1">
      <c r="A182" s="75"/>
      <c r="B182" s="70" t="s">
        <v>49</v>
      </c>
      <c r="C182" s="68"/>
      <c r="D182" s="7" t="s">
        <v>25</v>
      </c>
      <c r="E182" s="51">
        <v>0</v>
      </c>
      <c r="F182" s="51">
        <v>0</v>
      </c>
      <c r="G182" s="68"/>
      <c r="H182" s="123"/>
      <c r="I182" s="126"/>
      <c r="J182" s="117"/>
    </row>
    <row r="183" spans="1:10">
      <c r="A183" s="75"/>
      <c r="B183" s="70"/>
      <c r="C183" s="68"/>
      <c r="D183" s="7" t="s">
        <v>12</v>
      </c>
      <c r="E183" s="51">
        <v>0</v>
      </c>
      <c r="F183" s="51">
        <v>0</v>
      </c>
      <c r="G183" s="68"/>
      <c r="H183" s="123"/>
      <c r="I183" s="126"/>
      <c r="J183" s="117"/>
    </row>
    <row r="184" spans="1:10">
      <c r="A184" s="75"/>
      <c r="B184" s="70"/>
      <c r="C184" s="68"/>
      <c r="D184" s="7" t="s">
        <v>30</v>
      </c>
      <c r="E184" s="51">
        <v>0</v>
      </c>
      <c r="F184" s="51">
        <v>0</v>
      </c>
      <c r="G184" s="68"/>
      <c r="H184" s="123"/>
      <c r="I184" s="126"/>
      <c r="J184" s="117"/>
    </row>
    <row r="185" spans="1:10">
      <c r="A185" s="75"/>
      <c r="B185" s="70"/>
      <c r="C185" s="68"/>
      <c r="D185" s="7" t="s">
        <v>11</v>
      </c>
      <c r="E185" s="51">
        <v>0</v>
      </c>
      <c r="F185" s="51">
        <v>0</v>
      </c>
      <c r="G185" s="68"/>
      <c r="H185" s="123"/>
      <c r="I185" s="126"/>
      <c r="J185" s="117"/>
    </row>
    <row r="186" spans="1:10">
      <c r="A186" s="75"/>
      <c r="B186" s="74" t="s">
        <v>36</v>
      </c>
      <c r="C186" s="68"/>
      <c r="D186" s="7" t="s">
        <v>25</v>
      </c>
      <c r="E186" s="51">
        <f t="shared" ref="E186:F186" si="11">E187+E188+E189</f>
        <v>0</v>
      </c>
      <c r="F186" s="51">
        <f t="shared" si="11"/>
        <v>0</v>
      </c>
      <c r="G186" s="68"/>
      <c r="H186" s="123"/>
      <c r="I186" s="126"/>
      <c r="J186" s="117"/>
    </row>
    <row r="187" spans="1:10">
      <c r="A187" s="75"/>
      <c r="B187" s="75"/>
      <c r="C187" s="68"/>
      <c r="D187" s="7" t="s">
        <v>12</v>
      </c>
      <c r="E187" s="51">
        <v>0</v>
      </c>
      <c r="F187" s="51">
        <v>0</v>
      </c>
      <c r="G187" s="68"/>
      <c r="H187" s="123"/>
      <c r="I187" s="126"/>
      <c r="J187" s="117"/>
    </row>
    <row r="188" spans="1:10">
      <c r="A188" s="75"/>
      <c r="B188" s="75"/>
      <c r="C188" s="68"/>
      <c r="D188" s="7" t="s">
        <v>30</v>
      </c>
      <c r="E188" s="51">
        <v>0</v>
      </c>
      <c r="F188" s="51">
        <v>0</v>
      </c>
      <c r="G188" s="68"/>
      <c r="H188" s="123"/>
      <c r="I188" s="126"/>
      <c r="J188" s="117"/>
    </row>
    <row r="189" spans="1:10">
      <c r="A189" s="76"/>
      <c r="B189" s="76"/>
      <c r="C189" s="69"/>
      <c r="D189" s="7" t="s">
        <v>11</v>
      </c>
      <c r="E189" s="51">
        <v>0</v>
      </c>
      <c r="F189" s="51">
        <v>0</v>
      </c>
      <c r="G189" s="69"/>
      <c r="H189" s="124"/>
      <c r="I189" s="127"/>
      <c r="J189" s="118"/>
    </row>
    <row r="190" spans="1:10" ht="14.4" customHeight="1">
      <c r="A190" s="85" t="s">
        <v>71</v>
      </c>
      <c r="B190" s="70" t="s">
        <v>43</v>
      </c>
      <c r="C190" s="67" t="s">
        <v>13</v>
      </c>
      <c r="D190" s="7" t="s">
        <v>25</v>
      </c>
      <c r="E190" s="54">
        <f>E191+E193+E192</f>
        <v>0</v>
      </c>
      <c r="F190" s="54">
        <f t="shared" ref="F190" si="12">F191+F193+F192</f>
        <v>0</v>
      </c>
      <c r="G190" s="67" t="s">
        <v>1</v>
      </c>
      <c r="H190" s="122">
        <v>0</v>
      </c>
      <c r="I190" s="125">
        <v>0</v>
      </c>
      <c r="J190" s="116"/>
    </row>
    <row r="191" spans="1:10">
      <c r="A191" s="75"/>
      <c r="B191" s="70"/>
      <c r="C191" s="68"/>
      <c r="D191" s="7" t="s">
        <v>12</v>
      </c>
      <c r="E191" s="54">
        <v>0</v>
      </c>
      <c r="F191" s="51">
        <v>0</v>
      </c>
      <c r="G191" s="68"/>
      <c r="H191" s="123"/>
      <c r="I191" s="126"/>
      <c r="J191" s="117"/>
    </row>
    <row r="192" spans="1:10">
      <c r="A192" s="75"/>
      <c r="B192" s="70"/>
      <c r="C192" s="68"/>
      <c r="D192" s="7" t="s">
        <v>30</v>
      </c>
      <c r="E192" s="54">
        <v>0</v>
      </c>
      <c r="F192" s="51">
        <v>0</v>
      </c>
      <c r="G192" s="68"/>
      <c r="H192" s="123"/>
      <c r="I192" s="126"/>
      <c r="J192" s="117"/>
    </row>
    <row r="193" spans="1:10" ht="22.95" customHeight="1">
      <c r="A193" s="76"/>
      <c r="B193" s="70"/>
      <c r="C193" s="69"/>
      <c r="D193" s="7" t="s">
        <v>11</v>
      </c>
      <c r="E193" s="54">
        <v>0</v>
      </c>
      <c r="F193" s="51">
        <v>0</v>
      </c>
      <c r="G193" s="69"/>
      <c r="H193" s="124"/>
      <c r="I193" s="127"/>
      <c r="J193" s="118"/>
    </row>
    <row r="194" spans="1:10" ht="13.8" customHeight="1">
      <c r="A194" s="91" t="s">
        <v>72</v>
      </c>
      <c r="B194" s="86" t="s">
        <v>29</v>
      </c>
      <c r="C194" s="71" t="s">
        <v>13</v>
      </c>
      <c r="D194" s="8" t="s">
        <v>25</v>
      </c>
      <c r="E194" s="50">
        <f>E195+E196</f>
        <v>9174.7000000000007</v>
      </c>
      <c r="F194" s="50">
        <f>F195+F196</f>
        <v>8569</v>
      </c>
      <c r="G194" s="72" t="s">
        <v>0</v>
      </c>
      <c r="H194" s="71" t="s">
        <v>0</v>
      </c>
      <c r="I194" s="71" t="s">
        <v>0</v>
      </c>
      <c r="J194" s="77"/>
    </row>
    <row r="195" spans="1:10" ht="39.6">
      <c r="A195" s="91"/>
      <c r="B195" s="86"/>
      <c r="C195" s="72"/>
      <c r="D195" s="6" t="s">
        <v>23</v>
      </c>
      <c r="E195" s="51">
        <f>E198+E204+E201</f>
        <v>6958</v>
      </c>
      <c r="F195" s="51">
        <f>F198+F204+F201</f>
        <v>6352.3</v>
      </c>
      <c r="G195" s="72"/>
      <c r="H195" s="72"/>
      <c r="I195" s="72"/>
      <c r="J195" s="78"/>
    </row>
    <row r="196" spans="1:10" ht="39.6">
      <c r="A196" s="91"/>
      <c r="B196" s="86"/>
      <c r="C196" s="72"/>
      <c r="D196" s="6" t="s">
        <v>21</v>
      </c>
      <c r="E196" s="51">
        <f>E199+E205</f>
        <v>2216.7000000000003</v>
      </c>
      <c r="F196" s="51">
        <f>F199+F205</f>
        <v>2216.7000000000003</v>
      </c>
      <c r="G196" s="72"/>
      <c r="H196" s="72"/>
      <c r="I196" s="72"/>
      <c r="J196" s="78"/>
    </row>
    <row r="197" spans="1:10" ht="15.75" customHeight="1">
      <c r="A197" s="91"/>
      <c r="B197" s="70" t="s">
        <v>35</v>
      </c>
      <c r="C197" s="72"/>
      <c r="D197" s="7" t="s">
        <v>25</v>
      </c>
      <c r="E197" s="51">
        <f>E198+E199</f>
        <v>7000.1</v>
      </c>
      <c r="F197" s="51">
        <f>F198+F199</f>
        <v>6394.4</v>
      </c>
      <c r="G197" s="72"/>
      <c r="H197" s="72"/>
      <c r="I197" s="72"/>
      <c r="J197" s="78"/>
    </row>
    <row r="198" spans="1:10" ht="15.75" customHeight="1">
      <c r="A198" s="91"/>
      <c r="B198" s="70"/>
      <c r="C198" s="72"/>
      <c r="D198" s="7" t="s">
        <v>12</v>
      </c>
      <c r="E198" s="51">
        <f>E210+E219+E231</f>
        <v>5036.7</v>
      </c>
      <c r="F198" s="51">
        <f>F210+F219+F231</f>
        <v>4431</v>
      </c>
      <c r="G198" s="72"/>
      <c r="H198" s="72"/>
      <c r="I198" s="72"/>
      <c r="J198" s="78"/>
    </row>
    <row r="199" spans="1:10" ht="15.75" customHeight="1">
      <c r="A199" s="91"/>
      <c r="B199" s="70"/>
      <c r="C199" s="72"/>
      <c r="D199" s="7" t="s">
        <v>11</v>
      </c>
      <c r="E199" s="51">
        <f>E211+E220+E232</f>
        <v>1963.4</v>
      </c>
      <c r="F199" s="51">
        <f>F211+F220+F232</f>
        <v>1963.4</v>
      </c>
      <c r="G199" s="72"/>
      <c r="H199" s="72"/>
      <c r="I199" s="72"/>
      <c r="J199" s="78"/>
    </row>
    <row r="200" spans="1:10" ht="15.75" customHeight="1">
      <c r="A200" s="91"/>
      <c r="B200" s="70" t="s">
        <v>27</v>
      </c>
      <c r="C200" s="72"/>
      <c r="D200" s="7" t="s">
        <v>25</v>
      </c>
      <c r="E200" s="51">
        <f>E201+E202</f>
        <v>16</v>
      </c>
      <c r="F200" s="51">
        <f>F201+F202</f>
        <v>16</v>
      </c>
      <c r="G200" s="72"/>
      <c r="H200" s="72"/>
      <c r="I200" s="72"/>
      <c r="J200" s="78"/>
    </row>
    <row r="201" spans="1:10" ht="15.75" customHeight="1">
      <c r="A201" s="91"/>
      <c r="B201" s="70"/>
      <c r="C201" s="72"/>
      <c r="D201" s="7" t="s">
        <v>12</v>
      </c>
      <c r="E201" s="51">
        <f>E222</f>
        <v>16</v>
      </c>
      <c r="F201" s="51">
        <f>F222</f>
        <v>16</v>
      </c>
      <c r="G201" s="72"/>
      <c r="H201" s="72"/>
      <c r="I201" s="72"/>
      <c r="J201" s="78"/>
    </row>
    <row r="202" spans="1:10" ht="15.75" customHeight="1">
      <c r="A202" s="91"/>
      <c r="B202" s="70"/>
      <c r="C202" s="72"/>
      <c r="D202" s="7" t="s">
        <v>11</v>
      </c>
      <c r="E202" s="51">
        <v>0</v>
      </c>
      <c r="F202" s="51">
        <v>0</v>
      </c>
      <c r="G202" s="72"/>
      <c r="H202" s="72"/>
      <c r="I202" s="72"/>
      <c r="J202" s="78"/>
    </row>
    <row r="203" spans="1:10" ht="15.75" customHeight="1">
      <c r="A203" s="91"/>
      <c r="B203" s="70" t="s">
        <v>36</v>
      </c>
      <c r="C203" s="72"/>
      <c r="D203" s="7" t="s">
        <v>25</v>
      </c>
      <c r="E203" s="51">
        <f>E204+E205</f>
        <v>2158.6</v>
      </c>
      <c r="F203" s="51">
        <f>F204+F205</f>
        <v>2158.6</v>
      </c>
      <c r="G203" s="72"/>
      <c r="H203" s="72"/>
      <c r="I203" s="72"/>
      <c r="J203" s="78"/>
    </row>
    <row r="204" spans="1:10" ht="15.75" customHeight="1">
      <c r="A204" s="91"/>
      <c r="B204" s="70"/>
      <c r="C204" s="72"/>
      <c r="D204" s="7" t="s">
        <v>12</v>
      </c>
      <c r="E204" s="51">
        <f>E213+E225+E234</f>
        <v>1905.3</v>
      </c>
      <c r="F204" s="51">
        <f>F213+F225+F234</f>
        <v>1905.3</v>
      </c>
      <c r="G204" s="72"/>
      <c r="H204" s="72"/>
      <c r="I204" s="72"/>
      <c r="J204" s="78"/>
    </row>
    <row r="205" spans="1:10" ht="15.75" customHeight="1">
      <c r="A205" s="91"/>
      <c r="B205" s="70"/>
      <c r="C205" s="73"/>
      <c r="D205" s="7" t="s">
        <v>11</v>
      </c>
      <c r="E205" s="51">
        <f>E214+E226</f>
        <v>253.3</v>
      </c>
      <c r="F205" s="51">
        <f>F214+F226</f>
        <v>253.3</v>
      </c>
      <c r="G205" s="73"/>
      <c r="H205" s="73"/>
      <c r="I205" s="73"/>
      <c r="J205" s="79"/>
    </row>
    <row r="206" spans="1:10" s="13" customFormat="1" ht="15.75" customHeight="1">
      <c r="A206" s="70" t="s">
        <v>73</v>
      </c>
      <c r="B206" s="86" t="s">
        <v>29</v>
      </c>
      <c r="C206" s="71" t="s">
        <v>13</v>
      </c>
      <c r="D206" s="12" t="s">
        <v>25</v>
      </c>
      <c r="E206" s="53">
        <f>E207+E208</f>
        <v>0</v>
      </c>
      <c r="F206" s="53">
        <f>F207+F208</f>
        <v>0</v>
      </c>
      <c r="G206" s="67" t="s">
        <v>1</v>
      </c>
      <c r="H206" s="71">
        <v>0</v>
      </c>
      <c r="I206" s="71">
        <v>0</v>
      </c>
      <c r="J206" s="119"/>
    </row>
    <row r="207" spans="1:10" ht="15.75" customHeight="1">
      <c r="A207" s="70"/>
      <c r="B207" s="86"/>
      <c r="C207" s="72"/>
      <c r="D207" s="7" t="s">
        <v>12</v>
      </c>
      <c r="E207" s="51">
        <f>E210+E213</f>
        <v>0</v>
      </c>
      <c r="F207" s="51">
        <f>F210+F213</f>
        <v>0</v>
      </c>
      <c r="G207" s="68"/>
      <c r="H207" s="72"/>
      <c r="I207" s="72"/>
      <c r="J207" s="120"/>
    </row>
    <row r="208" spans="1:10" ht="15.75" customHeight="1">
      <c r="A208" s="70"/>
      <c r="B208" s="86"/>
      <c r="C208" s="72"/>
      <c r="D208" s="7" t="s">
        <v>11</v>
      </c>
      <c r="E208" s="51">
        <f>E211+E214</f>
        <v>0</v>
      </c>
      <c r="F208" s="51">
        <f>F211+F214</f>
        <v>0</v>
      </c>
      <c r="G208" s="68"/>
      <c r="H208" s="72"/>
      <c r="I208" s="72"/>
      <c r="J208" s="120"/>
    </row>
    <row r="209" spans="1:10" ht="15.75" customHeight="1">
      <c r="A209" s="70"/>
      <c r="B209" s="70" t="s">
        <v>35</v>
      </c>
      <c r="C209" s="72"/>
      <c r="D209" s="7" t="s">
        <v>25</v>
      </c>
      <c r="E209" s="51">
        <f>E210+E211</f>
        <v>0</v>
      </c>
      <c r="F209" s="51">
        <f>F210+F211</f>
        <v>0</v>
      </c>
      <c r="G209" s="68"/>
      <c r="H209" s="72"/>
      <c r="I209" s="72"/>
      <c r="J209" s="120"/>
    </row>
    <row r="210" spans="1:10" ht="15.75" customHeight="1">
      <c r="A210" s="70"/>
      <c r="B210" s="70"/>
      <c r="C210" s="72"/>
      <c r="D210" s="7" t="s">
        <v>12</v>
      </c>
      <c r="E210" s="51">
        <v>0</v>
      </c>
      <c r="F210" s="51">
        <v>0</v>
      </c>
      <c r="G210" s="68"/>
      <c r="H210" s="72"/>
      <c r="I210" s="72"/>
      <c r="J210" s="120"/>
    </row>
    <row r="211" spans="1:10" ht="15.75" customHeight="1">
      <c r="A211" s="70"/>
      <c r="B211" s="70"/>
      <c r="C211" s="72"/>
      <c r="D211" s="7" t="s">
        <v>11</v>
      </c>
      <c r="E211" s="51">
        <v>0</v>
      </c>
      <c r="F211" s="51">
        <v>0</v>
      </c>
      <c r="G211" s="68"/>
      <c r="H211" s="72"/>
      <c r="I211" s="72"/>
      <c r="J211" s="120"/>
    </row>
    <row r="212" spans="1:10" ht="15.75" customHeight="1">
      <c r="A212" s="70"/>
      <c r="B212" s="70" t="s">
        <v>36</v>
      </c>
      <c r="C212" s="72"/>
      <c r="D212" s="7" t="s">
        <v>25</v>
      </c>
      <c r="E212" s="51">
        <f>E213+E214</f>
        <v>0</v>
      </c>
      <c r="F212" s="51">
        <f>F213+F214</f>
        <v>0</v>
      </c>
      <c r="G212" s="68"/>
      <c r="H212" s="72"/>
      <c r="I212" s="72"/>
      <c r="J212" s="120"/>
    </row>
    <row r="213" spans="1:10" ht="15.75" customHeight="1">
      <c r="A213" s="70"/>
      <c r="B213" s="70"/>
      <c r="C213" s="72"/>
      <c r="D213" s="7" t="s">
        <v>12</v>
      </c>
      <c r="E213" s="51">
        <v>0</v>
      </c>
      <c r="F213" s="51">
        <v>0</v>
      </c>
      <c r="G213" s="68"/>
      <c r="H213" s="72"/>
      <c r="I213" s="72"/>
      <c r="J213" s="120"/>
    </row>
    <row r="214" spans="1:10" ht="15.75" customHeight="1">
      <c r="A214" s="70"/>
      <c r="B214" s="70"/>
      <c r="C214" s="73"/>
      <c r="D214" s="7" t="s">
        <v>11</v>
      </c>
      <c r="E214" s="51">
        <v>0</v>
      </c>
      <c r="F214" s="51">
        <v>0</v>
      </c>
      <c r="G214" s="69"/>
      <c r="H214" s="73"/>
      <c r="I214" s="73"/>
      <c r="J214" s="121"/>
    </row>
    <row r="215" spans="1:10" ht="15.75" customHeight="1">
      <c r="A215" s="70" t="s">
        <v>74</v>
      </c>
      <c r="B215" s="86" t="s">
        <v>29</v>
      </c>
      <c r="C215" s="71" t="s">
        <v>13</v>
      </c>
      <c r="D215" s="7" t="s">
        <v>25</v>
      </c>
      <c r="E215" s="53">
        <f>E216+E217</f>
        <v>8930</v>
      </c>
      <c r="F215" s="53">
        <f>F216+F217</f>
        <v>8324.3000000000011</v>
      </c>
      <c r="G215" s="71" t="s">
        <v>1</v>
      </c>
      <c r="H215" s="71">
        <v>13</v>
      </c>
      <c r="I215" s="71">
        <v>13</v>
      </c>
      <c r="J215" s="67" t="s">
        <v>124</v>
      </c>
    </row>
    <row r="216" spans="1:10" ht="15.75" customHeight="1">
      <c r="A216" s="70"/>
      <c r="B216" s="86"/>
      <c r="C216" s="72"/>
      <c r="D216" s="7" t="s">
        <v>12</v>
      </c>
      <c r="E216" s="51">
        <f>E219+E225+E222</f>
        <v>6713.3</v>
      </c>
      <c r="F216" s="51">
        <f>F219+F225+F222</f>
        <v>6107.6</v>
      </c>
      <c r="G216" s="72"/>
      <c r="H216" s="72"/>
      <c r="I216" s="72"/>
      <c r="J216" s="68"/>
    </row>
    <row r="217" spans="1:10" ht="15.75" customHeight="1">
      <c r="A217" s="70"/>
      <c r="B217" s="86"/>
      <c r="C217" s="72"/>
      <c r="D217" s="7" t="s">
        <v>11</v>
      </c>
      <c r="E217" s="51">
        <f>E220+E226</f>
        <v>2216.7000000000003</v>
      </c>
      <c r="F217" s="51">
        <f>F220+F226</f>
        <v>2216.7000000000003</v>
      </c>
      <c r="G217" s="72"/>
      <c r="H217" s="72"/>
      <c r="I217" s="72"/>
      <c r="J217" s="68"/>
    </row>
    <row r="218" spans="1:10" ht="15.75" customHeight="1">
      <c r="A218" s="70"/>
      <c r="B218" s="70" t="s">
        <v>35</v>
      </c>
      <c r="C218" s="72"/>
      <c r="D218" s="7" t="s">
        <v>25</v>
      </c>
      <c r="E218" s="51">
        <f>E219+E220</f>
        <v>6755.4</v>
      </c>
      <c r="F218" s="51">
        <f>F219+F220</f>
        <v>6149.7000000000007</v>
      </c>
      <c r="G218" s="72"/>
      <c r="H218" s="72"/>
      <c r="I218" s="72"/>
      <c r="J218" s="68"/>
    </row>
    <row r="219" spans="1:10" ht="15.75" customHeight="1">
      <c r="A219" s="70"/>
      <c r="B219" s="70"/>
      <c r="C219" s="72"/>
      <c r="D219" s="7" t="s">
        <v>12</v>
      </c>
      <c r="E219" s="51">
        <v>4792</v>
      </c>
      <c r="F219" s="51">
        <f>2777.1+286.9+162.9+959.4</f>
        <v>4186.3</v>
      </c>
      <c r="G219" s="72"/>
      <c r="H219" s="72"/>
      <c r="I219" s="72"/>
      <c r="J219" s="68"/>
    </row>
    <row r="220" spans="1:10" ht="15.75" customHeight="1">
      <c r="A220" s="70"/>
      <c r="B220" s="70"/>
      <c r="C220" s="72"/>
      <c r="D220" s="7" t="s">
        <v>11</v>
      </c>
      <c r="E220" s="51">
        <v>1963.4</v>
      </c>
      <c r="F220" s="51">
        <v>1963.4</v>
      </c>
      <c r="G220" s="72"/>
      <c r="H220" s="72"/>
      <c r="I220" s="72"/>
      <c r="J220" s="68"/>
    </row>
    <row r="221" spans="1:10" ht="15.75" customHeight="1">
      <c r="A221" s="70"/>
      <c r="B221" s="70" t="s">
        <v>27</v>
      </c>
      <c r="C221" s="72"/>
      <c r="D221" s="7" t="s">
        <v>25</v>
      </c>
      <c r="E221" s="51">
        <f>E222+E223</f>
        <v>16</v>
      </c>
      <c r="F221" s="51">
        <f>F222+F223</f>
        <v>16</v>
      </c>
      <c r="G221" s="72"/>
      <c r="H221" s="72"/>
      <c r="I221" s="72"/>
      <c r="J221" s="68"/>
    </row>
    <row r="222" spans="1:10" ht="15.75" customHeight="1">
      <c r="A222" s="70"/>
      <c r="B222" s="70"/>
      <c r="C222" s="72"/>
      <c r="D222" s="7" t="s">
        <v>12</v>
      </c>
      <c r="E222" s="51">
        <v>16</v>
      </c>
      <c r="F222" s="51">
        <v>16</v>
      </c>
      <c r="G222" s="72"/>
      <c r="H222" s="72"/>
      <c r="I222" s="72"/>
      <c r="J222" s="68"/>
    </row>
    <row r="223" spans="1:10" ht="15.75" customHeight="1">
      <c r="A223" s="70"/>
      <c r="B223" s="70"/>
      <c r="C223" s="72"/>
      <c r="D223" s="7" t="s">
        <v>11</v>
      </c>
      <c r="E223" s="51">
        <v>0</v>
      </c>
      <c r="F223" s="51">
        <v>0</v>
      </c>
      <c r="G223" s="72"/>
      <c r="H223" s="72"/>
      <c r="I223" s="72"/>
      <c r="J223" s="68"/>
    </row>
    <row r="224" spans="1:10" ht="15.75" customHeight="1">
      <c r="A224" s="70"/>
      <c r="B224" s="70" t="s">
        <v>36</v>
      </c>
      <c r="C224" s="72"/>
      <c r="D224" s="7" t="s">
        <v>25</v>
      </c>
      <c r="E224" s="51">
        <f>E225+E226</f>
        <v>2158.6</v>
      </c>
      <c r="F224" s="51">
        <f>F225+F226</f>
        <v>2158.6</v>
      </c>
      <c r="G224" s="72"/>
      <c r="H224" s="72"/>
      <c r="I224" s="72"/>
      <c r="J224" s="68"/>
    </row>
    <row r="225" spans="1:10" ht="15.75" customHeight="1">
      <c r="A225" s="70"/>
      <c r="B225" s="70"/>
      <c r="C225" s="72"/>
      <c r="D225" s="7" t="s">
        <v>12</v>
      </c>
      <c r="E225" s="51">
        <v>1905.3</v>
      </c>
      <c r="F225" s="51">
        <v>1905.3</v>
      </c>
      <c r="G225" s="72"/>
      <c r="H225" s="72"/>
      <c r="I225" s="72"/>
      <c r="J225" s="68"/>
    </row>
    <row r="226" spans="1:10" ht="15.75" customHeight="1">
      <c r="A226" s="70"/>
      <c r="B226" s="70"/>
      <c r="C226" s="73"/>
      <c r="D226" s="7" t="s">
        <v>11</v>
      </c>
      <c r="E226" s="51">
        <v>253.3</v>
      </c>
      <c r="F226" s="51">
        <v>253.3</v>
      </c>
      <c r="G226" s="73"/>
      <c r="H226" s="73"/>
      <c r="I226" s="73"/>
      <c r="J226" s="69"/>
    </row>
    <row r="227" spans="1:10" ht="15.75" customHeight="1">
      <c r="A227" s="74" t="s">
        <v>75</v>
      </c>
      <c r="B227" s="86" t="s">
        <v>29</v>
      </c>
      <c r="C227" s="71" t="s">
        <v>13</v>
      </c>
      <c r="D227" s="7" t="s">
        <v>25</v>
      </c>
      <c r="E227" s="53">
        <f>E228+E229</f>
        <v>244.7</v>
      </c>
      <c r="F227" s="53">
        <f>F228+F229</f>
        <v>244.7</v>
      </c>
      <c r="G227" s="71" t="s">
        <v>1</v>
      </c>
      <c r="H227" s="71">
        <v>13</v>
      </c>
      <c r="I227" s="71">
        <v>13</v>
      </c>
      <c r="J227" s="67"/>
    </row>
    <row r="228" spans="1:10" ht="15.75" customHeight="1">
      <c r="A228" s="75"/>
      <c r="B228" s="86"/>
      <c r="C228" s="72"/>
      <c r="D228" s="7" t="s">
        <v>12</v>
      </c>
      <c r="E228" s="51">
        <f>E231+E234</f>
        <v>244.7</v>
      </c>
      <c r="F228" s="51">
        <f>F231+F234</f>
        <v>244.7</v>
      </c>
      <c r="G228" s="72"/>
      <c r="H228" s="72"/>
      <c r="I228" s="72"/>
      <c r="J228" s="68"/>
    </row>
    <row r="229" spans="1:10" ht="15.75" customHeight="1">
      <c r="A229" s="75"/>
      <c r="B229" s="86"/>
      <c r="C229" s="72"/>
      <c r="D229" s="7" t="s">
        <v>11</v>
      </c>
      <c r="E229" s="51">
        <f>E232</f>
        <v>0</v>
      </c>
      <c r="F229" s="51">
        <f>F232</f>
        <v>0</v>
      </c>
      <c r="G229" s="72"/>
      <c r="H229" s="72"/>
      <c r="I229" s="72"/>
      <c r="J229" s="68"/>
    </row>
    <row r="230" spans="1:10" ht="15.75" customHeight="1">
      <c r="A230" s="75"/>
      <c r="B230" s="70" t="s">
        <v>35</v>
      </c>
      <c r="C230" s="72"/>
      <c r="D230" s="7" t="s">
        <v>25</v>
      </c>
      <c r="E230" s="53">
        <f>E231+E232</f>
        <v>244.7</v>
      </c>
      <c r="F230" s="53">
        <f>F231+F232</f>
        <v>244.7</v>
      </c>
      <c r="G230" s="72"/>
      <c r="H230" s="72"/>
      <c r="I230" s="72"/>
      <c r="J230" s="68"/>
    </row>
    <row r="231" spans="1:10" ht="15.75" customHeight="1">
      <c r="A231" s="75"/>
      <c r="B231" s="70"/>
      <c r="C231" s="72"/>
      <c r="D231" s="7" t="s">
        <v>12</v>
      </c>
      <c r="E231" s="51">
        <v>244.7</v>
      </c>
      <c r="F231" s="51">
        <v>244.7</v>
      </c>
      <c r="G231" s="72"/>
      <c r="H231" s="72"/>
      <c r="I231" s="72"/>
      <c r="J231" s="68"/>
    </row>
    <row r="232" spans="1:10" ht="15.75" customHeight="1">
      <c r="A232" s="75"/>
      <c r="B232" s="70"/>
      <c r="C232" s="72"/>
      <c r="D232" s="7" t="s">
        <v>11</v>
      </c>
      <c r="E232" s="51">
        <v>0</v>
      </c>
      <c r="F232" s="51">
        <v>0</v>
      </c>
      <c r="G232" s="72"/>
      <c r="H232" s="72"/>
      <c r="I232" s="72"/>
      <c r="J232" s="68"/>
    </row>
    <row r="233" spans="1:10" ht="15.75" customHeight="1">
      <c r="A233" s="75"/>
      <c r="B233" s="70" t="s">
        <v>36</v>
      </c>
      <c r="C233" s="41"/>
      <c r="D233" s="7" t="s">
        <v>25</v>
      </c>
      <c r="E233" s="53">
        <f>E234+E235</f>
        <v>0</v>
      </c>
      <c r="F233" s="53">
        <f>F234+F235</f>
        <v>0</v>
      </c>
      <c r="G233" s="72"/>
      <c r="H233" s="72"/>
      <c r="I233" s="72"/>
      <c r="J233" s="68"/>
    </row>
    <row r="234" spans="1:10" ht="15.75" customHeight="1">
      <c r="A234" s="75"/>
      <c r="B234" s="70"/>
      <c r="C234" s="41"/>
      <c r="D234" s="7" t="s">
        <v>12</v>
      </c>
      <c r="E234" s="51">
        <v>0</v>
      </c>
      <c r="F234" s="51">
        <v>0</v>
      </c>
      <c r="G234" s="72"/>
      <c r="H234" s="72"/>
      <c r="I234" s="72"/>
      <c r="J234" s="68"/>
    </row>
    <row r="235" spans="1:10" ht="15.75" customHeight="1">
      <c r="A235" s="76"/>
      <c r="B235" s="70"/>
      <c r="C235" s="41"/>
      <c r="D235" s="7" t="s">
        <v>11</v>
      </c>
      <c r="E235" s="51">
        <v>0</v>
      </c>
      <c r="F235" s="51">
        <v>0</v>
      </c>
      <c r="G235" s="73"/>
      <c r="H235" s="73"/>
      <c r="I235" s="73"/>
      <c r="J235" s="69"/>
    </row>
    <row r="236" spans="1:10" ht="13.8" customHeight="1">
      <c r="A236" s="91" t="s">
        <v>76</v>
      </c>
      <c r="B236" s="86" t="s">
        <v>29</v>
      </c>
      <c r="C236" s="71" t="s">
        <v>13</v>
      </c>
      <c r="D236" s="8" t="s">
        <v>25</v>
      </c>
      <c r="E236" s="50">
        <f>E237+E238</f>
        <v>70834.399999999994</v>
      </c>
      <c r="F236" s="50">
        <f>F237+F238</f>
        <v>67771</v>
      </c>
      <c r="G236" s="71" t="s">
        <v>0</v>
      </c>
      <c r="H236" s="71" t="s">
        <v>0</v>
      </c>
      <c r="I236" s="71" t="s">
        <v>0</v>
      </c>
      <c r="J236" s="67"/>
    </row>
    <row r="237" spans="1:10" ht="39.6">
      <c r="A237" s="91"/>
      <c r="B237" s="86"/>
      <c r="C237" s="72"/>
      <c r="D237" s="6" t="s">
        <v>23</v>
      </c>
      <c r="E237" s="51">
        <f>E240+E243</f>
        <v>70834.399999999994</v>
      </c>
      <c r="F237" s="51">
        <f>F240+F243</f>
        <v>67771</v>
      </c>
      <c r="G237" s="72"/>
      <c r="H237" s="72"/>
      <c r="I237" s="72"/>
      <c r="J237" s="68"/>
    </row>
    <row r="238" spans="1:10" ht="39.6">
      <c r="A238" s="91"/>
      <c r="B238" s="86"/>
      <c r="C238" s="72"/>
      <c r="D238" s="6" t="s">
        <v>21</v>
      </c>
      <c r="E238" s="51">
        <f>E241+E244</f>
        <v>0</v>
      </c>
      <c r="F238" s="51">
        <f>F241+F244</f>
        <v>0</v>
      </c>
      <c r="G238" s="72"/>
      <c r="H238" s="72"/>
      <c r="I238" s="72"/>
      <c r="J238" s="68"/>
    </row>
    <row r="239" spans="1:10" ht="15.75" customHeight="1">
      <c r="A239" s="91"/>
      <c r="B239" s="70" t="s">
        <v>35</v>
      </c>
      <c r="C239" s="72"/>
      <c r="D239" s="7" t="s">
        <v>25</v>
      </c>
      <c r="E239" s="51">
        <f>E240+E241</f>
        <v>53419.8</v>
      </c>
      <c r="F239" s="51">
        <f>F240+F241</f>
        <v>51051</v>
      </c>
      <c r="G239" s="72"/>
      <c r="H239" s="72"/>
      <c r="I239" s="72"/>
      <c r="J239" s="68"/>
    </row>
    <row r="240" spans="1:10" ht="15.75" customHeight="1">
      <c r="A240" s="91"/>
      <c r="B240" s="70"/>
      <c r="C240" s="72"/>
      <c r="D240" s="7" t="s">
        <v>12</v>
      </c>
      <c r="E240" s="51">
        <f>E246</f>
        <v>53419.8</v>
      </c>
      <c r="F240" s="51">
        <f>F246</f>
        <v>51051</v>
      </c>
      <c r="G240" s="72"/>
      <c r="H240" s="72"/>
      <c r="I240" s="72"/>
      <c r="J240" s="68"/>
    </row>
    <row r="241" spans="1:14" ht="15.75" customHeight="1">
      <c r="A241" s="91"/>
      <c r="B241" s="70"/>
      <c r="C241" s="72"/>
      <c r="D241" s="7" t="s">
        <v>11</v>
      </c>
      <c r="E241" s="51">
        <f>E247</f>
        <v>0</v>
      </c>
      <c r="F241" s="51">
        <f>F247</f>
        <v>0</v>
      </c>
      <c r="G241" s="72"/>
      <c r="H241" s="72"/>
      <c r="I241" s="72"/>
      <c r="J241" s="68"/>
    </row>
    <row r="242" spans="1:14" ht="15.75" customHeight="1">
      <c r="A242" s="91"/>
      <c r="B242" s="70" t="s">
        <v>4</v>
      </c>
      <c r="C242" s="72"/>
      <c r="D242" s="7" t="s">
        <v>25</v>
      </c>
      <c r="E242" s="51">
        <f>E243+E244</f>
        <v>17414.599999999999</v>
      </c>
      <c r="F242" s="51">
        <f>F243+F244</f>
        <v>16720</v>
      </c>
      <c r="G242" s="72"/>
      <c r="H242" s="72"/>
      <c r="I242" s="72"/>
      <c r="J242" s="68"/>
    </row>
    <row r="243" spans="1:14" ht="15.75" customHeight="1">
      <c r="A243" s="91"/>
      <c r="B243" s="70"/>
      <c r="C243" s="72"/>
      <c r="D243" s="7" t="s">
        <v>12</v>
      </c>
      <c r="E243" s="51">
        <f>E249</f>
        <v>17414.599999999999</v>
      </c>
      <c r="F243" s="51">
        <f>F249</f>
        <v>16720</v>
      </c>
      <c r="G243" s="72"/>
      <c r="H243" s="72"/>
      <c r="I243" s="72"/>
      <c r="J243" s="68"/>
    </row>
    <row r="244" spans="1:14" ht="15.75" customHeight="1">
      <c r="A244" s="91"/>
      <c r="B244" s="70"/>
      <c r="C244" s="73"/>
      <c r="D244" s="7" t="s">
        <v>11</v>
      </c>
      <c r="E244" s="51">
        <f>E250</f>
        <v>0</v>
      </c>
      <c r="F244" s="51">
        <f>F250</f>
        <v>0</v>
      </c>
      <c r="G244" s="73"/>
      <c r="H244" s="73"/>
      <c r="I244" s="73"/>
      <c r="J244" s="69"/>
    </row>
    <row r="245" spans="1:14" ht="15.75" customHeight="1">
      <c r="A245" s="74" t="s">
        <v>77</v>
      </c>
      <c r="B245" s="70" t="s">
        <v>2</v>
      </c>
      <c r="C245" s="67" t="s">
        <v>13</v>
      </c>
      <c r="D245" s="7" t="s">
        <v>25</v>
      </c>
      <c r="E245" s="51">
        <f>E246+E247</f>
        <v>53419.8</v>
      </c>
      <c r="F245" s="51">
        <f>F246+F247</f>
        <v>51051</v>
      </c>
      <c r="G245" s="67" t="s">
        <v>5</v>
      </c>
      <c r="H245" s="71">
        <v>1</v>
      </c>
      <c r="I245" s="71">
        <v>1</v>
      </c>
      <c r="J245" s="67" t="s">
        <v>133</v>
      </c>
    </row>
    <row r="246" spans="1:14" ht="15.75" customHeight="1">
      <c r="A246" s="75"/>
      <c r="B246" s="70"/>
      <c r="C246" s="68"/>
      <c r="D246" s="7" t="s">
        <v>12</v>
      </c>
      <c r="E246" s="51">
        <v>53419.8</v>
      </c>
      <c r="F246" s="51">
        <v>51051</v>
      </c>
      <c r="G246" s="68"/>
      <c r="H246" s="72"/>
      <c r="I246" s="72"/>
      <c r="J246" s="68"/>
    </row>
    <row r="247" spans="1:14" ht="17.399999999999999" customHeight="1">
      <c r="A247" s="75"/>
      <c r="B247" s="70"/>
      <c r="C247" s="68"/>
      <c r="D247" s="7" t="s">
        <v>11</v>
      </c>
      <c r="E247" s="51">
        <v>0</v>
      </c>
      <c r="F247" s="51">
        <v>0</v>
      </c>
      <c r="G247" s="68"/>
      <c r="H247" s="72"/>
      <c r="I247" s="72"/>
      <c r="J247" s="68"/>
    </row>
    <row r="248" spans="1:14" ht="15.75" customHeight="1">
      <c r="A248" s="70" t="s">
        <v>78</v>
      </c>
      <c r="B248" s="70" t="s">
        <v>4</v>
      </c>
      <c r="C248" s="68"/>
      <c r="D248" s="7" t="s">
        <v>25</v>
      </c>
      <c r="E248" s="51">
        <f>E249+E250</f>
        <v>17414.599999999999</v>
      </c>
      <c r="F248" s="51">
        <f>F249+F250</f>
        <v>16720</v>
      </c>
      <c r="G248" s="68"/>
      <c r="H248" s="72"/>
      <c r="I248" s="72"/>
      <c r="J248" s="68"/>
    </row>
    <row r="249" spans="1:14" ht="15.75" customHeight="1">
      <c r="A249" s="70"/>
      <c r="B249" s="70"/>
      <c r="C249" s="68"/>
      <c r="D249" s="7" t="s">
        <v>12</v>
      </c>
      <c r="E249" s="51">
        <v>17414.599999999999</v>
      </c>
      <c r="F249" s="51">
        <v>16720</v>
      </c>
      <c r="G249" s="68"/>
      <c r="H249" s="72"/>
      <c r="I249" s="72"/>
      <c r="J249" s="68"/>
    </row>
    <row r="250" spans="1:14" ht="15.75" customHeight="1">
      <c r="A250" s="70"/>
      <c r="B250" s="70"/>
      <c r="C250" s="69"/>
      <c r="D250" s="7" t="s">
        <v>11</v>
      </c>
      <c r="E250" s="51">
        <v>0</v>
      </c>
      <c r="F250" s="51">
        <v>0</v>
      </c>
      <c r="G250" s="69"/>
      <c r="H250" s="73"/>
      <c r="I250" s="73"/>
      <c r="J250" s="69"/>
    </row>
    <row r="251" spans="1:14" ht="15.75" customHeight="1">
      <c r="A251" s="91" t="s">
        <v>79</v>
      </c>
      <c r="B251" s="86" t="s">
        <v>29</v>
      </c>
      <c r="C251" s="71" t="s">
        <v>13</v>
      </c>
      <c r="D251" s="8" t="s">
        <v>25</v>
      </c>
      <c r="E251" s="55">
        <f>E252+E253</f>
        <v>1053.5</v>
      </c>
      <c r="F251" s="55">
        <f>F252+F253</f>
        <v>957.1</v>
      </c>
      <c r="G251" s="84" t="s">
        <v>0</v>
      </c>
      <c r="H251" s="84" t="s">
        <v>0</v>
      </c>
      <c r="I251" s="84" t="s">
        <v>0</v>
      </c>
      <c r="J251" s="84"/>
      <c r="K251" s="56"/>
      <c r="L251" s="57"/>
      <c r="M251" s="57"/>
      <c r="N251" s="58"/>
    </row>
    <row r="252" spans="1:14" ht="27" customHeight="1">
      <c r="A252" s="91"/>
      <c r="B252" s="86"/>
      <c r="C252" s="72"/>
      <c r="D252" s="6" t="s">
        <v>23</v>
      </c>
      <c r="E252" s="59">
        <f>E255+E258</f>
        <v>1053.5</v>
      </c>
      <c r="F252" s="59">
        <f>F255+F258</f>
        <v>957.1</v>
      </c>
      <c r="G252" s="84"/>
      <c r="H252" s="84"/>
      <c r="I252" s="84"/>
      <c r="J252" s="84"/>
      <c r="K252" s="56"/>
      <c r="L252" s="57"/>
      <c r="M252" s="57"/>
      <c r="N252" s="58"/>
    </row>
    <row r="253" spans="1:14" ht="30" customHeight="1">
      <c r="A253" s="91"/>
      <c r="B253" s="86"/>
      <c r="C253" s="72"/>
      <c r="D253" s="6" t="s">
        <v>21</v>
      </c>
      <c r="E253" s="59">
        <f>E256+E259</f>
        <v>0</v>
      </c>
      <c r="F253" s="59">
        <v>0</v>
      </c>
      <c r="G253" s="84"/>
      <c r="H253" s="84"/>
      <c r="I253" s="84"/>
      <c r="J253" s="84"/>
      <c r="K253" s="56"/>
      <c r="L253" s="57"/>
      <c r="M253" s="57"/>
      <c r="N253" s="58"/>
    </row>
    <row r="254" spans="1:14" ht="15.75" customHeight="1">
      <c r="A254" s="91"/>
      <c r="B254" s="70" t="s">
        <v>35</v>
      </c>
      <c r="C254" s="72"/>
      <c r="D254" s="7" t="s">
        <v>25</v>
      </c>
      <c r="E254" s="59">
        <f>E255</f>
        <v>287.5</v>
      </c>
      <c r="F254" s="59">
        <f>F255</f>
        <v>287.5</v>
      </c>
      <c r="G254" s="84"/>
      <c r="H254" s="84"/>
      <c r="I254" s="84"/>
      <c r="J254" s="84"/>
      <c r="K254" s="56"/>
      <c r="L254" s="57"/>
      <c r="M254" s="57"/>
      <c r="N254" s="58"/>
    </row>
    <row r="255" spans="1:14" ht="15.75" customHeight="1">
      <c r="A255" s="91"/>
      <c r="B255" s="70"/>
      <c r="C255" s="72"/>
      <c r="D255" s="7" t="s">
        <v>12</v>
      </c>
      <c r="E255" s="59">
        <f>E264</f>
        <v>287.5</v>
      </c>
      <c r="F255" s="59">
        <f>F264</f>
        <v>287.5</v>
      </c>
      <c r="G255" s="84"/>
      <c r="H255" s="84"/>
      <c r="I255" s="84"/>
      <c r="J255" s="84"/>
      <c r="K255" s="56"/>
      <c r="L255" s="57"/>
      <c r="M255" s="57"/>
      <c r="N255" s="58"/>
    </row>
    <row r="256" spans="1:14" ht="15.75" customHeight="1">
      <c r="A256" s="91"/>
      <c r="B256" s="70"/>
      <c r="C256" s="72"/>
      <c r="D256" s="7" t="s">
        <v>11</v>
      </c>
      <c r="E256" s="59">
        <v>0</v>
      </c>
      <c r="F256" s="59">
        <v>0</v>
      </c>
      <c r="G256" s="84"/>
      <c r="H256" s="84"/>
      <c r="I256" s="84"/>
      <c r="J256" s="84"/>
      <c r="K256" s="56"/>
      <c r="L256" s="57"/>
      <c r="M256" s="57"/>
      <c r="N256" s="58"/>
    </row>
    <row r="257" spans="1:15" ht="15.75" customHeight="1">
      <c r="A257" s="91"/>
      <c r="B257" s="70" t="s">
        <v>4</v>
      </c>
      <c r="C257" s="72"/>
      <c r="D257" s="7" t="s">
        <v>25</v>
      </c>
      <c r="E257" s="59">
        <f>E258</f>
        <v>766</v>
      </c>
      <c r="F257" s="59">
        <f>F258</f>
        <v>669.6</v>
      </c>
      <c r="G257" s="84"/>
      <c r="H257" s="84"/>
      <c r="I257" s="84"/>
      <c r="J257" s="84"/>
      <c r="K257" s="56"/>
      <c r="L257" s="57"/>
      <c r="M257" s="57"/>
      <c r="N257" s="58"/>
    </row>
    <row r="258" spans="1:15" ht="15.75" customHeight="1">
      <c r="A258" s="91"/>
      <c r="B258" s="70"/>
      <c r="C258" s="72"/>
      <c r="D258" s="7" t="s">
        <v>12</v>
      </c>
      <c r="E258" s="59">
        <f>E294+E285</f>
        <v>766</v>
      </c>
      <c r="F258" s="59">
        <f>F294+F285</f>
        <v>669.6</v>
      </c>
      <c r="G258" s="84"/>
      <c r="H258" s="84"/>
      <c r="I258" s="84"/>
      <c r="J258" s="84"/>
      <c r="K258" s="56"/>
      <c r="L258" s="57"/>
      <c r="M258" s="57"/>
      <c r="N258" s="58"/>
    </row>
    <row r="259" spans="1:15" ht="15.75" customHeight="1">
      <c r="A259" s="91"/>
      <c r="B259" s="70"/>
      <c r="C259" s="72"/>
      <c r="D259" s="7" t="s">
        <v>11</v>
      </c>
      <c r="E259" s="59">
        <v>0</v>
      </c>
      <c r="F259" s="59">
        <v>0</v>
      </c>
      <c r="G259" s="84"/>
      <c r="H259" s="84"/>
      <c r="I259" s="84"/>
      <c r="J259" s="84"/>
      <c r="K259" s="56"/>
      <c r="L259" s="57"/>
      <c r="M259" s="57"/>
      <c r="N259" s="58"/>
    </row>
    <row r="260" spans="1:15" ht="15.75" customHeight="1">
      <c r="A260" s="74" t="s">
        <v>80</v>
      </c>
      <c r="B260" s="74" t="s">
        <v>29</v>
      </c>
      <c r="C260" s="72"/>
      <c r="D260" s="7" t="s">
        <v>25</v>
      </c>
      <c r="E260" s="59">
        <f>E261+E262</f>
        <v>287.5</v>
      </c>
      <c r="F260" s="59">
        <f>F261+F262</f>
        <v>287.5</v>
      </c>
      <c r="G260" s="84" t="s">
        <v>5</v>
      </c>
      <c r="H260" s="84">
        <v>1</v>
      </c>
      <c r="I260" s="84">
        <v>1</v>
      </c>
      <c r="J260" s="84"/>
      <c r="K260" s="56"/>
      <c r="L260" s="57"/>
      <c r="M260" s="57"/>
      <c r="N260" s="58"/>
    </row>
    <row r="261" spans="1:15" ht="15.75" customHeight="1">
      <c r="A261" s="75"/>
      <c r="B261" s="75"/>
      <c r="C261" s="72"/>
      <c r="D261" s="7" t="s">
        <v>12</v>
      </c>
      <c r="E261" s="59">
        <f>E264</f>
        <v>287.5</v>
      </c>
      <c r="F261" s="59">
        <f>F264</f>
        <v>287.5</v>
      </c>
      <c r="G261" s="84"/>
      <c r="H261" s="84"/>
      <c r="I261" s="84"/>
      <c r="J261" s="84"/>
      <c r="K261" s="56"/>
      <c r="L261" s="57"/>
      <c r="M261" s="57"/>
      <c r="N261" s="58"/>
    </row>
    <row r="262" spans="1:15" ht="15.75" customHeight="1">
      <c r="A262" s="75"/>
      <c r="B262" s="76"/>
      <c r="C262" s="72"/>
      <c r="D262" s="7" t="s">
        <v>11</v>
      </c>
      <c r="E262" s="59">
        <v>0</v>
      </c>
      <c r="F262" s="59">
        <v>0</v>
      </c>
      <c r="G262" s="84"/>
      <c r="H262" s="84"/>
      <c r="I262" s="84"/>
      <c r="J262" s="84"/>
      <c r="K262" s="56"/>
      <c r="L262" s="57"/>
      <c r="M262" s="57"/>
      <c r="N262" s="58"/>
    </row>
    <row r="263" spans="1:15" ht="15.75" customHeight="1">
      <c r="A263" s="75"/>
      <c r="B263" s="70" t="s">
        <v>2</v>
      </c>
      <c r="C263" s="72"/>
      <c r="D263" s="7" t="s">
        <v>25</v>
      </c>
      <c r="E263" s="59">
        <f>E264</f>
        <v>287.5</v>
      </c>
      <c r="F263" s="59">
        <f>F264</f>
        <v>287.5</v>
      </c>
      <c r="G263" s="84"/>
      <c r="H263" s="84"/>
      <c r="I263" s="84"/>
      <c r="J263" s="84"/>
      <c r="K263" s="56"/>
      <c r="L263" s="57"/>
      <c r="M263" s="57"/>
      <c r="N263" s="58"/>
    </row>
    <row r="264" spans="1:15" ht="15.75" customHeight="1">
      <c r="A264" s="75"/>
      <c r="B264" s="70"/>
      <c r="C264" s="72"/>
      <c r="D264" s="7" t="s">
        <v>12</v>
      </c>
      <c r="E264" s="59">
        <v>287.5</v>
      </c>
      <c r="F264" s="59">
        <v>287.5</v>
      </c>
      <c r="G264" s="84"/>
      <c r="H264" s="84"/>
      <c r="I264" s="84"/>
      <c r="J264" s="84"/>
      <c r="K264" s="56"/>
      <c r="L264" s="57"/>
      <c r="M264" s="57"/>
      <c r="N264" s="58"/>
    </row>
    <row r="265" spans="1:15" ht="15.75" customHeight="1">
      <c r="A265" s="75"/>
      <c r="B265" s="70"/>
      <c r="C265" s="72"/>
      <c r="D265" s="7" t="s">
        <v>11</v>
      </c>
      <c r="E265" s="59">
        <v>0</v>
      </c>
      <c r="F265" s="59">
        <v>0</v>
      </c>
      <c r="G265" s="84"/>
      <c r="H265" s="84"/>
      <c r="I265" s="84"/>
      <c r="J265" s="84"/>
      <c r="K265" s="56"/>
      <c r="L265" s="57"/>
      <c r="M265" s="57"/>
      <c r="N265" s="58"/>
    </row>
    <row r="266" spans="1:15" ht="16.2" customHeight="1">
      <c r="A266" s="70" t="s">
        <v>81</v>
      </c>
      <c r="B266" s="74" t="s">
        <v>29</v>
      </c>
      <c r="C266" s="72"/>
      <c r="D266" s="7" t="s">
        <v>25</v>
      </c>
      <c r="E266" s="59">
        <v>0</v>
      </c>
      <c r="F266" s="59">
        <v>0</v>
      </c>
      <c r="G266" s="67" t="s">
        <v>5</v>
      </c>
      <c r="H266" s="66">
        <v>0</v>
      </c>
      <c r="I266" s="66">
        <v>0</v>
      </c>
      <c r="J266" s="83"/>
      <c r="L266" s="15"/>
      <c r="M266" s="15"/>
      <c r="N266" s="14"/>
      <c r="O266" s="15"/>
    </row>
    <row r="267" spans="1:15" ht="15.6" customHeight="1">
      <c r="A267" s="70"/>
      <c r="B267" s="75"/>
      <c r="C267" s="72"/>
      <c r="D267" s="7" t="s">
        <v>12</v>
      </c>
      <c r="E267" s="59">
        <v>0</v>
      </c>
      <c r="F267" s="59">
        <v>0</v>
      </c>
      <c r="G267" s="68"/>
      <c r="H267" s="66"/>
      <c r="I267" s="66"/>
      <c r="J267" s="83"/>
      <c r="L267" s="15"/>
      <c r="M267" s="15"/>
      <c r="N267" s="14"/>
      <c r="O267" s="15"/>
    </row>
    <row r="268" spans="1:15" ht="15.6" customHeight="1">
      <c r="A268" s="70"/>
      <c r="B268" s="76"/>
      <c r="C268" s="72"/>
      <c r="D268" s="7" t="s">
        <v>11</v>
      </c>
      <c r="E268" s="59">
        <v>0</v>
      </c>
      <c r="F268" s="59">
        <v>0</v>
      </c>
      <c r="G268" s="68"/>
      <c r="H268" s="66"/>
      <c r="I268" s="66"/>
      <c r="J268" s="83"/>
      <c r="L268" s="15"/>
      <c r="M268" s="15"/>
      <c r="N268" s="14"/>
      <c r="O268" s="15"/>
    </row>
    <row r="269" spans="1:15">
      <c r="A269" s="70"/>
      <c r="B269" s="70" t="s">
        <v>2</v>
      </c>
      <c r="C269" s="72"/>
      <c r="D269" s="7" t="s">
        <v>25</v>
      </c>
      <c r="E269" s="59">
        <v>0</v>
      </c>
      <c r="F269" s="59">
        <v>0</v>
      </c>
      <c r="G269" s="68"/>
      <c r="H269" s="66"/>
      <c r="I269" s="66"/>
      <c r="J269" s="83"/>
      <c r="L269" s="15"/>
      <c r="M269" s="15"/>
      <c r="N269" s="14"/>
      <c r="O269" s="15"/>
    </row>
    <row r="270" spans="1:15">
      <c r="A270" s="70"/>
      <c r="B270" s="70"/>
      <c r="C270" s="72"/>
      <c r="D270" s="7" t="s">
        <v>12</v>
      </c>
      <c r="E270" s="59">
        <v>0</v>
      </c>
      <c r="F270" s="59">
        <v>0</v>
      </c>
      <c r="G270" s="68"/>
      <c r="H270" s="66"/>
      <c r="I270" s="66"/>
      <c r="J270" s="83"/>
      <c r="L270" s="15"/>
      <c r="M270" s="15"/>
      <c r="N270" s="14"/>
      <c r="O270" s="15"/>
    </row>
    <row r="271" spans="1:15">
      <c r="A271" s="70"/>
      <c r="B271" s="70"/>
      <c r="C271" s="72"/>
      <c r="D271" s="7" t="s">
        <v>11</v>
      </c>
      <c r="E271" s="59">
        <v>0</v>
      </c>
      <c r="F271" s="59">
        <v>0</v>
      </c>
      <c r="G271" s="68"/>
      <c r="H271" s="66"/>
      <c r="I271" s="66"/>
      <c r="J271" s="83"/>
      <c r="L271" s="15"/>
      <c r="M271" s="15"/>
      <c r="N271" s="14"/>
      <c r="O271" s="15"/>
    </row>
    <row r="272" spans="1:15" ht="15.6" customHeight="1">
      <c r="A272" s="70" t="s">
        <v>82</v>
      </c>
      <c r="B272" s="74" t="s">
        <v>29</v>
      </c>
      <c r="C272" s="72"/>
      <c r="D272" s="7" t="s">
        <v>25</v>
      </c>
      <c r="E272" s="59">
        <v>0</v>
      </c>
      <c r="F272" s="59">
        <v>0</v>
      </c>
      <c r="G272" s="67" t="s">
        <v>5</v>
      </c>
      <c r="H272" s="66">
        <v>0</v>
      </c>
      <c r="I272" s="66">
        <v>0</v>
      </c>
      <c r="J272" s="83"/>
      <c r="L272" s="15"/>
      <c r="M272" s="15"/>
      <c r="N272" s="14"/>
      <c r="O272" s="15"/>
    </row>
    <row r="273" spans="1:15" ht="15.6" customHeight="1">
      <c r="A273" s="70"/>
      <c r="B273" s="75"/>
      <c r="C273" s="72"/>
      <c r="D273" s="7" t="s">
        <v>12</v>
      </c>
      <c r="E273" s="59">
        <v>0</v>
      </c>
      <c r="F273" s="59">
        <v>0</v>
      </c>
      <c r="G273" s="68"/>
      <c r="H273" s="66"/>
      <c r="I273" s="66"/>
      <c r="J273" s="83"/>
      <c r="L273" s="15"/>
      <c r="M273" s="15"/>
      <c r="N273" s="14"/>
      <c r="O273" s="15"/>
    </row>
    <row r="274" spans="1:15" ht="15.6" customHeight="1">
      <c r="A274" s="70"/>
      <c r="B274" s="76"/>
      <c r="C274" s="72"/>
      <c r="D274" s="7" t="s">
        <v>11</v>
      </c>
      <c r="E274" s="59">
        <v>0</v>
      </c>
      <c r="F274" s="59">
        <v>0</v>
      </c>
      <c r="G274" s="68"/>
      <c r="H274" s="66"/>
      <c r="I274" s="66"/>
      <c r="J274" s="83"/>
      <c r="L274" s="15"/>
      <c r="M274" s="15"/>
      <c r="N274" s="14"/>
      <c r="O274" s="15"/>
    </row>
    <row r="275" spans="1:15">
      <c r="A275" s="70"/>
      <c r="B275" s="70" t="s">
        <v>2</v>
      </c>
      <c r="C275" s="72"/>
      <c r="D275" s="7" t="s">
        <v>25</v>
      </c>
      <c r="E275" s="59">
        <v>0</v>
      </c>
      <c r="F275" s="59">
        <v>0</v>
      </c>
      <c r="G275" s="68"/>
      <c r="H275" s="66"/>
      <c r="I275" s="66"/>
      <c r="J275" s="83"/>
      <c r="L275" s="15"/>
      <c r="M275" s="15"/>
      <c r="N275" s="14"/>
      <c r="O275" s="15"/>
    </row>
    <row r="276" spans="1:15">
      <c r="A276" s="70"/>
      <c r="B276" s="70"/>
      <c r="C276" s="72"/>
      <c r="D276" s="7" t="s">
        <v>12</v>
      </c>
      <c r="E276" s="59">
        <v>0</v>
      </c>
      <c r="F276" s="59">
        <v>0</v>
      </c>
      <c r="G276" s="68"/>
      <c r="H276" s="66"/>
      <c r="I276" s="66"/>
      <c r="J276" s="83"/>
      <c r="L276" s="15"/>
      <c r="M276" s="15"/>
      <c r="N276" s="14"/>
      <c r="O276" s="15"/>
    </row>
    <row r="277" spans="1:15">
      <c r="A277" s="70"/>
      <c r="B277" s="70"/>
      <c r="C277" s="72"/>
      <c r="D277" s="7" t="s">
        <v>11</v>
      </c>
      <c r="E277" s="59">
        <v>0</v>
      </c>
      <c r="F277" s="59">
        <v>0</v>
      </c>
      <c r="G277" s="68"/>
      <c r="H277" s="66"/>
      <c r="I277" s="66"/>
      <c r="J277" s="83"/>
      <c r="L277" s="15"/>
      <c r="M277" s="15"/>
      <c r="N277" s="14"/>
      <c r="O277" s="15"/>
    </row>
    <row r="278" spans="1:15" ht="16.2" customHeight="1">
      <c r="A278" s="74" t="s">
        <v>83</v>
      </c>
      <c r="B278" s="74" t="s">
        <v>29</v>
      </c>
      <c r="C278" s="57"/>
      <c r="D278" s="7" t="s">
        <v>25</v>
      </c>
      <c r="E278" s="59">
        <f>E279+E280</f>
        <v>355</v>
      </c>
      <c r="F278" s="59">
        <f>F279+F280</f>
        <v>355</v>
      </c>
      <c r="G278" s="67" t="s">
        <v>5</v>
      </c>
      <c r="H278" s="71">
        <v>1</v>
      </c>
      <c r="I278" s="71">
        <v>1</v>
      </c>
      <c r="J278" s="77"/>
      <c r="L278" s="15"/>
      <c r="M278" s="15"/>
      <c r="N278" s="14"/>
      <c r="O278" s="15"/>
    </row>
    <row r="279" spans="1:15" ht="15.6" customHeight="1">
      <c r="A279" s="75"/>
      <c r="B279" s="75"/>
      <c r="C279" s="57"/>
      <c r="D279" s="7" t="s">
        <v>12</v>
      </c>
      <c r="E279" s="59">
        <f>E282+E285</f>
        <v>355</v>
      </c>
      <c r="F279" s="59">
        <f>F282+F285</f>
        <v>355</v>
      </c>
      <c r="G279" s="68"/>
      <c r="H279" s="72"/>
      <c r="I279" s="72"/>
      <c r="J279" s="78"/>
      <c r="L279" s="15"/>
      <c r="M279" s="15"/>
      <c r="N279" s="14"/>
      <c r="O279" s="15"/>
    </row>
    <row r="280" spans="1:15" ht="15.6" customHeight="1">
      <c r="A280" s="75"/>
      <c r="B280" s="76"/>
      <c r="C280" s="57"/>
      <c r="D280" s="7" t="s">
        <v>11</v>
      </c>
      <c r="E280" s="59">
        <v>0</v>
      </c>
      <c r="F280" s="59">
        <v>0</v>
      </c>
      <c r="G280" s="68"/>
      <c r="H280" s="72"/>
      <c r="I280" s="72"/>
      <c r="J280" s="78"/>
      <c r="L280" s="15"/>
      <c r="M280" s="15"/>
      <c r="N280" s="14"/>
      <c r="O280" s="15"/>
    </row>
    <row r="281" spans="1:15">
      <c r="A281" s="75"/>
      <c r="B281" s="70" t="s">
        <v>2</v>
      </c>
      <c r="C281" s="57"/>
      <c r="D281" s="7" t="s">
        <v>25</v>
      </c>
      <c r="E281" s="59">
        <v>0</v>
      </c>
      <c r="F281" s="59">
        <v>0</v>
      </c>
      <c r="G281" s="68"/>
      <c r="H281" s="72"/>
      <c r="I281" s="72"/>
      <c r="J281" s="78"/>
      <c r="L281" s="15"/>
      <c r="M281" s="15"/>
      <c r="N281" s="14"/>
      <c r="O281" s="15"/>
    </row>
    <row r="282" spans="1:15">
      <c r="A282" s="75"/>
      <c r="B282" s="70"/>
      <c r="C282" s="57"/>
      <c r="D282" s="7" t="s">
        <v>12</v>
      </c>
      <c r="E282" s="59">
        <v>0</v>
      </c>
      <c r="F282" s="59">
        <v>0</v>
      </c>
      <c r="G282" s="68"/>
      <c r="H282" s="72"/>
      <c r="I282" s="72"/>
      <c r="J282" s="78"/>
      <c r="L282" s="15"/>
      <c r="M282" s="15"/>
      <c r="N282" s="14"/>
      <c r="O282" s="15"/>
    </row>
    <row r="283" spans="1:15">
      <c r="A283" s="75"/>
      <c r="B283" s="70"/>
      <c r="C283" s="57"/>
      <c r="D283" s="7" t="s">
        <v>11</v>
      </c>
      <c r="E283" s="59">
        <v>0</v>
      </c>
      <c r="F283" s="59">
        <v>0</v>
      </c>
      <c r="G283" s="68"/>
      <c r="H283" s="72"/>
      <c r="I283" s="72"/>
      <c r="J283" s="78"/>
      <c r="L283" s="15"/>
      <c r="M283" s="15"/>
      <c r="N283" s="14"/>
      <c r="O283" s="15"/>
    </row>
    <row r="284" spans="1:15" ht="13.2" customHeight="1">
      <c r="A284" s="75"/>
      <c r="B284" s="70" t="s">
        <v>4</v>
      </c>
      <c r="C284" s="57"/>
      <c r="D284" s="7" t="s">
        <v>25</v>
      </c>
      <c r="E284" s="59">
        <f>E285+E286</f>
        <v>355</v>
      </c>
      <c r="F284" s="59">
        <f>F285+F286</f>
        <v>355</v>
      </c>
      <c r="G284" s="40"/>
      <c r="H284" s="72"/>
      <c r="I284" s="72"/>
      <c r="J284" s="78"/>
      <c r="L284" s="15"/>
      <c r="M284" s="15"/>
      <c r="N284" s="14"/>
      <c r="O284" s="15"/>
    </row>
    <row r="285" spans="1:15">
      <c r="A285" s="75"/>
      <c r="B285" s="70"/>
      <c r="C285" s="57"/>
      <c r="D285" s="7" t="s">
        <v>12</v>
      </c>
      <c r="E285" s="59">
        <v>355</v>
      </c>
      <c r="F285" s="59">
        <v>355</v>
      </c>
      <c r="G285" s="40"/>
      <c r="H285" s="72"/>
      <c r="I285" s="72"/>
      <c r="J285" s="78"/>
      <c r="L285" s="15"/>
      <c r="M285" s="15"/>
      <c r="N285" s="14"/>
      <c r="O285" s="15"/>
    </row>
    <row r="286" spans="1:15">
      <c r="A286" s="76"/>
      <c r="B286" s="70"/>
      <c r="C286" s="57"/>
      <c r="D286" s="7" t="s">
        <v>11</v>
      </c>
      <c r="E286" s="59">
        <v>0</v>
      </c>
      <c r="F286" s="59">
        <v>0</v>
      </c>
      <c r="G286" s="40"/>
      <c r="H286" s="73"/>
      <c r="I286" s="73"/>
      <c r="J286" s="79"/>
      <c r="L286" s="15"/>
      <c r="M286" s="15"/>
      <c r="N286" s="14"/>
      <c r="O286" s="15"/>
    </row>
    <row r="287" spans="1:15" ht="15.6" customHeight="1">
      <c r="A287" s="70" t="s">
        <v>84</v>
      </c>
      <c r="B287" s="74" t="s">
        <v>29</v>
      </c>
      <c r="C287" s="57"/>
      <c r="D287" s="7" t="s">
        <v>25</v>
      </c>
      <c r="E287" s="59">
        <f>E288+E289</f>
        <v>411</v>
      </c>
      <c r="F287" s="59">
        <f>F288+F289</f>
        <v>314.60000000000002</v>
      </c>
      <c r="G287" s="67" t="s">
        <v>5</v>
      </c>
      <c r="H287" s="66">
        <v>1</v>
      </c>
      <c r="I287" s="66">
        <v>1</v>
      </c>
      <c r="J287" s="67" t="s">
        <v>125</v>
      </c>
      <c r="L287" s="15"/>
      <c r="M287" s="15"/>
      <c r="N287" s="14"/>
      <c r="O287" s="15"/>
    </row>
    <row r="288" spans="1:15" ht="15.6" customHeight="1">
      <c r="A288" s="70"/>
      <c r="B288" s="75"/>
      <c r="C288" s="57"/>
      <c r="D288" s="7" t="s">
        <v>12</v>
      </c>
      <c r="E288" s="59">
        <f>E294</f>
        <v>411</v>
      </c>
      <c r="F288" s="59">
        <f>F294</f>
        <v>314.60000000000002</v>
      </c>
      <c r="G288" s="68"/>
      <c r="H288" s="66"/>
      <c r="I288" s="66"/>
      <c r="J288" s="68"/>
      <c r="L288" s="15"/>
      <c r="M288" s="15"/>
      <c r="N288" s="14"/>
      <c r="O288" s="15"/>
    </row>
    <row r="289" spans="1:15" ht="15.6" customHeight="1">
      <c r="A289" s="70"/>
      <c r="B289" s="76"/>
      <c r="C289" s="57"/>
      <c r="D289" s="7" t="s">
        <v>11</v>
      </c>
      <c r="E289" s="59">
        <v>0</v>
      </c>
      <c r="F289" s="59">
        <v>0</v>
      </c>
      <c r="G289" s="68"/>
      <c r="H289" s="66"/>
      <c r="I289" s="66"/>
      <c r="J289" s="68"/>
      <c r="L289" s="15"/>
      <c r="M289" s="15"/>
      <c r="N289" s="14"/>
      <c r="O289" s="15"/>
    </row>
    <row r="290" spans="1:15">
      <c r="A290" s="70"/>
      <c r="B290" s="70" t="s">
        <v>2</v>
      </c>
      <c r="C290" s="57"/>
      <c r="D290" s="7" t="s">
        <v>25</v>
      </c>
      <c r="E290" s="59">
        <v>0</v>
      </c>
      <c r="F290" s="59">
        <v>0</v>
      </c>
      <c r="G290" s="68"/>
      <c r="H290" s="66"/>
      <c r="I290" s="66"/>
      <c r="J290" s="68"/>
      <c r="L290" s="15"/>
      <c r="M290" s="15"/>
      <c r="N290" s="14"/>
      <c r="O290" s="15"/>
    </row>
    <row r="291" spans="1:15">
      <c r="A291" s="70"/>
      <c r="B291" s="70"/>
      <c r="C291" s="57"/>
      <c r="D291" s="7" t="s">
        <v>12</v>
      </c>
      <c r="E291" s="59">
        <v>0</v>
      </c>
      <c r="F291" s="59">
        <v>0</v>
      </c>
      <c r="G291" s="68"/>
      <c r="H291" s="66"/>
      <c r="I291" s="66"/>
      <c r="J291" s="68"/>
      <c r="L291" s="15"/>
      <c r="M291" s="15"/>
      <c r="N291" s="14"/>
      <c r="O291" s="15"/>
    </row>
    <row r="292" spans="1:15">
      <c r="A292" s="70"/>
      <c r="B292" s="70"/>
      <c r="C292" s="57"/>
      <c r="D292" s="7" t="s">
        <v>11</v>
      </c>
      <c r="E292" s="59">
        <v>0</v>
      </c>
      <c r="F292" s="59">
        <v>0</v>
      </c>
      <c r="G292" s="68"/>
      <c r="H292" s="66"/>
      <c r="I292" s="66"/>
      <c r="J292" s="68"/>
      <c r="L292" s="15"/>
      <c r="M292" s="15"/>
      <c r="N292" s="14"/>
      <c r="O292" s="15"/>
    </row>
    <row r="293" spans="1:15" ht="15.6" customHeight="1">
      <c r="A293" s="70"/>
      <c r="B293" s="70" t="s">
        <v>4</v>
      </c>
      <c r="C293" s="57"/>
      <c r="D293" s="7" t="s">
        <v>25</v>
      </c>
      <c r="E293" s="59">
        <f>E294</f>
        <v>411</v>
      </c>
      <c r="F293" s="59">
        <f>F294</f>
        <v>314.60000000000002</v>
      </c>
      <c r="G293" s="68"/>
      <c r="H293" s="66"/>
      <c r="I293" s="66"/>
      <c r="J293" s="68"/>
      <c r="L293" s="15"/>
      <c r="M293" s="15"/>
      <c r="N293" s="14"/>
      <c r="O293" s="15"/>
    </row>
    <row r="294" spans="1:15">
      <c r="A294" s="70"/>
      <c r="B294" s="70"/>
      <c r="C294" s="57"/>
      <c r="D294" s="7" t="s">
        <v>12</v>
      </c>
      <c r="E294" s="59">
        <v>411</v>
      </c>
      <c r="F294" s="59">
        <v>314.60000000000002</v>
      </c>
      <c r="G294" s="68"/>
      <c r="H294" s="66"/>
      <c r="I294" s="66"/>
      <c r="J294" s="68"/>
      <c r="L294" s="15"/>
      <c r="M294" s="15"/>
      <c r="N294" s="14"/>
      <c r="O294" s="15"/>
    </row>
    <row r="295" spans="1:15">
      <c r="A295" s="70"/>
      <c r="B295" s="70"/>
      <c r="C295" s="43"/>
      <c r="D295" s="7" t="s">
        <v>11</v>
      </c>
      <c r="E295" s="59">
        <v>0</v>
      </c>
      <c r="F295" s="59">
        <v>0</v>
      </c>
      <c r="G295" s="69"/>
      <c r="H295" s="66"/>
      <c r="I295" s="66"/>
      <c r="J295" s="69"/>
      <c r="L295" s="15"/>
      <c r="M295" s="15"/>
      <c r="N295" s="14"/>
      <c r="O295" s="15"/>
    </row>
    <row r="298" spans="1:15" ht="33" customHeight="1">
      <c r="A298" s="115" t="s">
        <v>118</v>
      </c>
      <c r="B298" s="115"/>
      <c r="C298" s="16"/>
      <c r="D298" s="1" t="s">
        <v>110</v>
      </c>
    </row>
    <row r="301" spans="1:15">
      <c r="A301" s="1" t="s">
        <v>46</v>
      </c>
      <c r="B301" s="60"/>
      <c r="C301" s="17"/>
      <c r="D301" s="14" t="s">
        <v>14</v>
      </c>
    </row>
    <row r="302" spans="1:15">
      <c r="C302" s="5"/>
    </row>
    <row r="303" spans="1:15">
      <c r="C303" s="14"/>
    </row>
    <row r="304" spans="1:15">
      <c r="A304" s="1" t="s">
        <v>6</v>
      </c>
    </row>
    <row r="305" spans="1:4" ht="33.6" customHeight="1">
      <c r="A305" s="115" t="s">
        <v>119</v>
      </c>
      <c r="B305" s="115"/>
      <c r="C305" s="18"/>
      <c r="D305" s="1" t="s">
        <v>45</v>
      </c>
    </row>
    <row r="306" spans="1:4">
      <c r="A306" s="46"/>
      <c r="B306" s="46"/>
      <c r="C306" s="14"/>
    </row>
    <row r="307" spans="1:4">
      <c r="A307" s="46"/>
      <c r="B307" s="46"/>
      <c r="C307" s="14"/>
    </row>
    <row r="308" spans="1:4">
      <c r="A308" s="46"/>
      <c r="B308" s="46"/>
    </row>
    <row r="309" spans="1:4">
      <c r="A309" s="1" t="s">
        <v>7</v>
      </c>
      <c r="C309" s="58"/>
    </row>
    <row r="310" spans="1:4">
      <c r="C310" s="58"/>
    </row>
  </sheetData>
  <mergeCells count="355">
    <mergeCell ref="B281:B283"/>
    <mergeCell ref="A2:J2"/>
    <mergeCell ref="A3:J3"/>
    <mergeCell ref="A4:J4"/>
    <mergeCell ref="G166:G173"/>
    <mergeCell ref="H166:H169"/>
    <mergeCell ref="I166:I169"/>
    <mergeCell ref="J166:J169"/>
    <mergeCell ref="J154:J157"/>
    <mergeCell ref="G137:G139"/>
    <mergeCell ref="J137:J139"/>
    <mergeCell ref="H170:H173"/>
    <mergeCell ref="I170:I173"/>
    <mergeCell ref="J170:J173"/>
    <mergeCell ref="H162:H165"/>
    <mergeCell ref="C131:C133"/>
    <mergeCell ref="C154:C157"/>
    <mergeCell ref="J245:J250"/>
    <mergeCell ref="H236:H244"/>
    <mergeCell ref="I236:I244"/>
    <mergeCell ref="J236:J244"/>
    <mergeCell ref="B251:B253"/>
    <mergeCell ref="G162:G165"/>
    <mergeCell ref="A298:B298"/>
    <mergeCell ref="I190:I193"/>
    <mergeCell ref="G194:G205"/>
    <mergeCell ref="H194:H205"/>
    <mergeCell ref="I194:I205"/>
    <mergeCell ref="J194:J205"/>
    <mergeCell ref="C194:C205"/>
    <mergeCell ref="C206:C214"/>
    <mergeCell ref="C215:C226"/>
    <mergeCell ref="B206:B208"/>
    <mergeCell ref="I215:I226"/>
    <mergeCell ref="J215:J226"/>
    <mergeCell ref="B254:B256"/>
    <mergeCell ref="C190:C193"/>
    <mergeCell ref="B263:B265"/>
    <mergeCell ref="H260:H265"/>
    <mergeCell ref="A287:A295"/>
    <mergeCell ref="B287:B289"/>
    <mergeCell ref="G287:G295"/>
    <mergeCell ref="A248:A250"/>
    <mergeCell ref="B248:B250"/>
    <mergeCell ref="B245:B247"/>
    <mergeCell ref="B227:B229"/>
    <mergeCell ref="J227:J235"/>
    <mergeCell ref="I206:I214"/>
    <mergeCell ref="J190:J193"/>
    <mergeCell ref="J206:J214"/>
    <mergeCell ref="H190:H193"/>
    <mergeCell ref="H174:H189"/>
    <mergeCell ref="I174:I189"/>
    <mergeCell ref="J174:J189"/>
    <mergeCell ref="G236:G244"/>
    <mergeCell ref="H251:H259"/>
    <mergeCell ref="J122:J130"/>
    <mergeCell ref="J102:J107"/>
    <mergeCell ref="J91:J98"/>
    <mergeCell ref="H53:H57"/>
    <mergeCell ref="A305:B305"/>
    <mergeCell ref="G245:G250"/>
    <mergeCell ref="H245:H250"/>
    <mergeCell ref="I245:I250"/>
    <mergeCell ref="C236:C244"/>
    <mergeCell ref="C245:C250"/>
    <mergeCell ref="B233:B235"/>
    <mergeCell ref="A227:A235"/>
    <mergeCell ref="C227:C232"/>
    <mergeCell ref="B230:B232"/>
    <mergeCell ref="G266:G271"/>
    <mergeCell ref="H266:H271"/>
    <mergeCell ref="I266:I271"/>
    <mergeCell ref="G272:G277"/>
    <mergeCell ref="H272:H277"/>
    <mergeCell ref="I272:I277"/>
    <mergeCell ref="A260:A265"/>
    <mergeCell ref="B257:B259"/>
    <mergeCell ref="C251:C277"/>
    <mergeCell ref="G251:G259"/>
    <mergeCell ref="I78:I82"/>
    <mergeCell ref="J78:J82"/>
    <mergeCell ref="I83:I90"/>
    <mergeCell ref="I91:I98"/>
    <mergeCell ref="J68:J72"/>
    <mergeCell ref="G43:G47"/>
    <mergeCell ref="I53:I57"/>
    <mergeCell ref="J53:J57"/>
    <mergeCell ref="I58:I62"/>
    <mergeCell ref="J58:J62"/>
    <mergeCell ref="I63:I67"/>
    <mergeCell ref="J63:J67"/>
    <mergeCell ref="J83:J90"/>
    <mergeCell ref="H73:H77"/>
    <mergeCell ref="H68:H72"/>
    <mergeCell ref="H215:H226"/>
    <mergeCell ref="G140:G142"/>
    <mergeCell ref="H154:H157"/>
    <mergeCell ref="H78:H82"/>
    <mergeCell ref="H33:H37"/>
    <mergeCell ref="I33:I37"/>
    <mergeCell ref="J33:J37"/>
    <mergeCell ref="H48:H52"/>
    <mergeCell ref="I48:I52"/>
    <mergeCell ref="J48:J52"/>
    <mergeCell ref="I43:I47"/>
    <mergeCell ref="J43:J47"/>
    <mergeCell ref="I38:I42"/>
    <mergeCell ref="J38:J42"/>
    <mergeCell ref="H43:H47"/>
    <mergeCell ref="H38:H42"/>
    <mergeCell ref="I134:I136"/>
    <mergeCell ref="J134:J136"/>
    <mergeCell ref="I131:I133"/>
    <mergeCell ref="I68:I72"/>
    <mergeCell ref="I73:I77"/>
    <mergeCell ref="J73:J77"/>
    <mergeCell ref="H23:H27"/>
    <mergeCell ref="I23:I27"/>
    <mergeCell ref="J23:J27"/>
    <mergeCell ref="I13:I17"/>
    <mergeCell ref="J13:J17"/>
    <mergeCell ref="H18:H22"/>
    <mergeCell ref="I18:I22"/>
    <mergeCell ref="J18:J22"/>
    <mergeCell ref="H5:H6"/>
    <mergeCell ref="I5:I6"/>
    <mergeCell ref="J5:J6"/>
    <mergeCell ref="C8:C12"/>
    <mergeCell ref="C13:C17"/>
    <mergeCell ref="C18:C22"/>
    <mergeCell ref="H8:H12"/>
    <mergeCell ref="I8:I12"/>
    <mergeCell ref="J8:J12"/>
    <mergeCell ref="H13:H17"/>
    <mergeCell ref="G18:G22"/>
    <mergeCell ref="G13:G17"/>
    <mergeCell ref="G8:G12"/>
    <mergeCell ref="E5:E6"/>
    <mergeCell ref="F5:F6"/>
    <mergeCell ref="G5:G6"/>
    <mergeCell ref="C73:C77"/>
    <mergeCell ref="B131:B133"/>
    <mergeCell ref="C23:C27"/>
    <mergeCell ref="A236:A244"/>
    <mergeCell ref="B236:B238"/>
    <mergeCell ref="B239:B241"/>
    <mergeCell ref="B242:B244"/>
    <mergeCell ref="B137:B139"/>
    <mergeCell ref="A154:A161"/>
    <mergeCell ref="C68:C72"/>
    <mergeCell ref="C83:C90"/>
    <mergeCell ref="C91:C98"/>
    <mergeCell ref="C99:C101"/>
    <mergeCell ref="C102:C107"/>
    <mergeCell ref="C108:C113"/>
    <mergeCell ref="C114:C121"/>
    <mergeCell ref="C122:C130"/>
    <mergeCell ref="B203:B205"/>
    <mergeCell ref="B200:B202"/>
    <mergeCell ref="A194:A205"/>
    <mergeCell ref="A174:A189"/>
    <mergeCell ref="G23:G27"/>
    <mergeCell ref="G48:G52"/>
    <mergeCell ref="G53:G57"/>
    <mergeCell ref="C33:C37"/>
    <mergeCell ref="G33:G37"/>
    <mergeCell ref="G68:G72"/>
    <mergeCell ref="G78:G82"/>
    <mergeCell ref="G28:G32"/>
    <mergeCell ref="A131:A142"/>
    <mergeCell ref="A83:A90"/>
    <mergeCell ref="A91:A98"/>
    <mergeCell ref="A99:A101"/>
    <mergeCell ref="A68:A82"/>
    <mergeCell ref="B68:B72"/>
    <mergeCell ref="B73:B77"/>
    <mergeCell ref="A58:A62"/>
    <mergeCell ref="B58:B62"/>
    <mergeCell ref="B87:B90"/>
    <mergeCell ref="A102:A107"/>
    <mergeCell ref="A63:A67"/>
    <mergeCell ref="B63:B67"/>
    <mergeCell ref="G38:G42"/>
    <mergeCell ref="B43:B47"/>
    <mergeCell ref="B38:B42"/>
    <mergeCell ref="A150:A153"/>
    <mergeCell ref="A5:A6"/>
    <mergeCell ref="B5:B6"/>
    <mergeCell ref="D5:D6"/>
    <mergeCell ref="A8:A12"/>
    <mergeCell ref="B8:B12"/>
    <mergeCell ref="A48:A52"/>
    <mergeCell ref="B48:B52"/>
    <mergeCell ref="A53:A57"/>
    <mergeCell ref="B53:B57"/>
    <mergeCell ref="C48:C52"/>
    <mergeCell ref="C53:C57"/>
    <mergeCell ref="B28:B32"/>
    <mergeCell ref="C28:C32"/>
    <mergeCell ref="B13:B17"/>
    <mergeCell ref="B18:B22"/>
    <mergeCell ref="B23:B27"/>
    <mergeCell ref="B33:B37"/>
    <mergeCell ref="C38:C42"/>
    <mergeCell ref="C43:C47"/>
    <mergeCell ref="C5:C6"/>
    <mergeCell ref="A122:A130"/>
    <mergeCell ref="A33:A47"/>
    <mergeCell ref="A143:A145"/>
    <mergeCell ref="G73:G77"/>
    <mergeCell ref="H28:H32"/>
    <mergeCell ref="I28:I32"/>
    <mergeCell ref="J28:J32"/>
    <mergeCell ref="B158:B161"/>
    <mergeCell ref="C158:C161"/>
    <mergeCell ref="G158:G161"/>
    <mergeCell ref="H158:H161"/>
    <mergeCell ref="I158:I161"/>
    <mergeCell ref="J158:J161"/>
    <mergeCell ref="C58:C62"/>
    <mergeCell ref="C63:C67"/>
    <mergeCell ref="B78:B82"/>
    <mergeCell ref="B99:B100"/>
    <mergeCell ref="B114:B117"/>
    <mergeCell ref="B118:B121"/>
    <mergeCell ref="B122:B124"/>
    <mergeCell ref="C143:C148"/>
    <mergeCell ref="G131:G133"/>
    <mergeCell ref="C150:C153"/>
    <mergeCell ref="B102:B104"/>
    <mergeCell ref="H131:H133"/>
    <mergeCell ref="H143:H148"/>
    <mergeCell ref="C140:C142"/>
    <mergeCell ref="B83:B86"/>
    <mergeCell ref="B91:B94"/>
    <mergeCell ref="B95:B98"/>
    <mergeCell ref="H91:H98"/>
    <mergeCell ref="B128:B130"/>
    <mergeCell ref="H83:H90"/>
    <mergeCell ref="B111:B113"/>
    <mergeCell ref="B125:B127"/>
    <mergeCell ref="C78:C82"/>
    <mergeCell ref="B154:B157"/>
    <mergeCell ref="B194:B196"/>
    <mergeCell ref="B197:B199"/>
    <mergeCell ref="G215:G226"/>
    <mergeCell ref="B105:B107"/>
    <mergeCell ref="B108:B110"/>
    <mergeCell ref="B134:B136"/>
    <mergeCell ref="C134:C136"/>
    <mergeCell ref="G134:G136"/>
    <mergeCell ref="G206:G214"/>
    <mergeCell ref="B162:B165"/>
    <mergeCell ref="C162:C165"/>
    <mergeCell ref="C166:C173"/>
    <mergeCell ref="B166:B169"/>
    <mergeCell ref="B186:B189"/>
    <mergeCell ref="C174:C189"/>
    <mergeCell ref="B272:B274"/>
    <mergeCell ref="B275:B277"/>
    <mergeCell ref="B260:B262"/>
    <mergeCell ref="A206:A214"/>
    <mergeCell ref="A190:A193"/>
    <mergeCell ref="B190:B193"/>
    <mergeCell ref="B170:B173"/>
    <mergeCell ref="A245:A247"/>
    <mergeCell ref="A166:A173"/>
    <mergeCell ref="A215:A226"/>
    <mergeCell ref="B212:B214"/>
    <mergeCell ref="B215:B217"/>
    <mergeCell ref="B218:B220"/>
    <mergeCell ref="B224:B226"/>
    <mergeCell ref="B221:B223"/>
    <mergeCell ref="B209:B211"/>
    <mergeCell ref="B182:B185"/>
    <mergeCell ref="B174:B177"/>
    <mergeCell ref="B178:B181"/>
    <mergeCell ref="A266:A271"/>
    <mergeCell ref="B266:B268"/>
    <mergeCell ref="B269:B271"/>
    <mergeCell ref="A272:A277"/>
    <mergeCell ref="A251:A259"/>
    <mergeCell ref="G260:G265"/>
    <mergeCell ref="I260:I265"/>
    <mergeCell ref="I162:I165"/>
    <mergeCell ref="J162:J165"/>
    <mergeCell ref="H99:H101"/>
    <mergeCell ref="I99:I101"/>
    <mergeCell ref="H140:H142"/>
    <mergeCell ref="I140:I142"/>
    <mergeCell ref="J140:J142"/>
    <mergeCell ref="H137:H139"/>
    <mergeCell ref="I137:I139"/>
    <mergeCell ref="J260:J265"/>
    <mergeCell ref="J99:J101"/>
    <mergeCell ref="H102:H107"/>
    <mergeCell ref="I102:I107"/>
    <mergeCell ref="H108:H113"/>
    <mergeCell ref="I108:I113"/>
    <mergeCell ref="J108:J113"/>
    <mergeCell ref="J131:J133"/>
    <mergeCell ref="I143:I148"/>
    <mergeCell ref="J143:J148"/>
    <mergeCell ref="I154:I157"/>
    <mergeCell ref="H134:H136"/>
    <mergeCell ref="H206:H214"/>
    <mergeCell ref="A108:A113"/>
    <mergeCell ref="A114:A121"/>
    <mergeCell ref="A278:A286"/>
    <mergeCell ref="B278:B280"/>
    <mergeCell ref="H278:H286"/>
    <mergeCell ref="I278:I286"/>
    <mergeCell ref="J278:J286"/>
    <mergeCell ref="B284:B286"/>
    <mergeCell ref="H227:H235"/>
    <mergeCell ref="G227:G235"/>
    <mergeCell ref="I227:I235"/>
    <mergeCell ref="H114:H121"/>
    <mergeCell ref="I114:I121"/>
    <mergeCell ref="J114:J121"/>
    <mergeCell ref="H122:H130"/>
    <mergeCell ref="I122:I130"/>
    <mergeCell ref="A146:A148"/>
    <mergeCell ref="C137:C139"/>
    <mergeCell ref="B140:B142"/>
    <mergeCell ref="B143:B145"/>
    <mergeCell ref="B146:B148"/>
    <mergeCell ref="J272:J277"/>
    <mergeCell ref="G278:G283"/>
    <mergeCell ref="J266:J271"/>
    <mergeCell ref="H287:H295"/>
    <mergeCell ref="I287:I295"/>
    <mergeCell ref="J287:J295"/>
    <mergeCell ref="B290:B292"/>
    <mergeCell ref="B293:B295"/>
    <mergeCell ref="G58:G62"/>
    <mergeCell ref="G63:G67"/>
    <mergeCell ref="H58:H62"/>
    <mergeCell ref="H63:H67"/>
    <mergeCell ref="G122:G130"/>
    <mergeCell ref="G114:G121"/>
    <mergeCell ref="G102:G107"/>
    <mergeCell ref="G108:G113"/>
    <mergeCell ref="G83:G90"/>
    <mergeCell ref="G91:G98"/>
    <mergeCell ref="G99:G101"/>
    <mergeCell ref="G143:G145"/>
    <mergeCell ref="G146:G148"/>
    <mergeCell ref="G150:G153"/>
    <mergeCell ref="G174:G189"/>
    <mergeCell ref="G190:G193"/>
    <mergeCell ref="G154:G157"/>
    <mergeCell ref="I251:I259"/>
    <mergeCell ref="J251:J259"/>
  </mergeCells>
  <pageMargins left="0.25" right="0.25" top="0.17" bottom="0.16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19" workbookViewId="0">
      <selection activeCell="B33" sqref="B33"/>
    </sheetView>
  </sheetViews>
  <sheetFormatPr defaultColWidth="8.88671875" defaultRowHeight="15.6"/>
  <cols>
    <col min="1" max="1" width="5.109375" style="19" customWidth="1"/>
    <col min="2" max="2" width="47.44140625" style="19" customWidth="1"/>
    <col min="3" max="3" width="8.88671875" style="19"/>
    <col min="4" max="4" width="11.6640625" style="19" customWidth="1"/>
    <col min="5" max="5" width="12.44140625" style="19" customWidth="1"/>
    <col min="6" max="6" width="11.33203125" style="19" customWidth="1"/>
    <col min="7" max="7" width="10.77734375" style="19" customWidth="1"/>
    <col min="8" max="8" width="33.5546875" style="19" customWidth="1"/>
    <col min="9" max="16384" width="8.88671875" style="19"/>
  </cols>
  <sheetData>
    <row r="1" spans="1:8">
      <c r="H1" s="25" t="s">
        <v>85</v>
      </c>
    </row>
    <row r="2" spans="1:8">
      <c r="A2" s="25" t="s">
        <v>86</v>
      </c>
    </row>
    <row r="3" spans="1:8" ht="16.2">
      <c r="A3" s="131" t="s">
        <v>87</v>
      </c>
      <c r="B3" s="131"/>
      <c r="C3" s="131"/>
      <c r="D3" s="131"/>
      <c r="E3" s="131"/>
      <c r="F3" s="131"/>
      <c r="G3" s="131"/>
      <c r="H3" s="131"/>
    </row>
    <row r="4" spans="1:8">
      <c r="A4" s="132" t="s">
        <v>134</v>
      </c>
      <c r="B4" s="132"/>
      <c r="C4" s="132"/>
      <c r="D4" s="132"/>
      <c r="E4" s="132"/>
      <c r="F4" s="132"/>
      <c r="G4" s="132"/>
      <c r="H4" s="132"/>
    </row>
    <row r="5" spans="1:8">
      <c r="A5" s="133" t="s">
        <v>88</v>
      </c>
      <c r="B5" s="133"/>
      <c r="C5" s="133"/>
      <c r="D5" s="133"/>
      <c r="E5" s="133"/>
      <c r="F5" s="133"/>
      <c r="G5" s="133"/>
      <c r="H5" s="133"/>
    </row>
    <row r="6" spans="1:8">
      <c r="A6" s="133" t="s">
        <v>117</v>
      </c>
      <c r="B6" s="133"/>
      <c r="C6" s="133"/>
      <c r="D6" s="133"/>
      <c r="E6" s="133"/>
      <c r="F6" s="133"/>
      <c r="G6" s="133"/>
      <c r="H6" s="133"/>
    </row>
    <row r="7" spans="1:8">
      <c r="A7" s="26"/>
    </row>
    <row r="8" spans="1:8" s="27" customFormat="1" ht="49.8" customHeight="1">
      <c r="A8" s="134" t="s">
        <v>89</v>
      </c>
      <c r="B8" s="134" t="s">
        <v>90</v>
      </c>
      <c r="C8" s="134" t="s">
        <v>91</v>
      </c>
      <c r="D8" s="134" t="s">
        <v>92</v>
      </c>
      <c r="E8" s="134" t="s">
        <v>93</v>
      </c>
      <c r="F8" s="134" t="s">
        <v>94</v>
      </c>
      <c r="G8" s="134"/>
      <c r="H8" s="134" t="s">
        <v>95</v>
      </c>
    </row>
    <row r="9" spans="1:8" ht="46.8">
      <c r="A9" s="134"/>
      <c r="B9" s="134"/>
      <c r="C9" s="134"/>
      <c r="D9" s="134"/>
      <c r="E9" s="134"/>
      <c r="F9" s="65" t="s">
        <v>130</v>
      </c>
      <c r="G9" s="65" t="s">
        <v>131</v>
      </c>
      <c r="H9" s="134"/>
    </row>
    <row r="10" spans="1:8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</row>
    <row r="11" spans="1:8">
      <c r="A11" s="130" t="s">
        <v>132</v>
      </c>
      <c r="B11" s="130"/>
      <c r="C11" s="130"/>
      <c r="D11" s="130"/>
      <c r="E11" s="130"/>
      <c r="F11" s="130"/>
      <c r="G11" s="130"/>
      <c r="H11" s="130"/>
    </row>
    <row r="12" spans="1:8" ht="55.8">
      <c r="A12" s="21">
        <v>1</v>
      </c>
      <c r="B12" s="28" t="s">
        <v>101</v>
      </c>
      <c r="C12" s="29" t="s">
        <v>96</v>
      </c>
      <c r="D12" s="61">
        <v>97</v>
      </c>
      <c r="E12" s="20">
        <v>97</v>
      </c>
      <c r="F12" s="20">
        <f>E12-D12</f>
        <v>0</v>
      </c>
      <c r="G12" s="20" t="s">
        <v>97</v>
      </c>
      <c r="H12" s="20"/>
    </row>
    <row r="13" spans="1:8" ht="42.6" customHeight="1">
      <c r="A13" s="30">
        <v>2</v>
      </c>
      <c r="B13" s="28" t="s">
        <v>102</v>
      </c>
      <c r="C13" s="29" t="s">
        <v>96</v>
      </c>
      <c r="D13" s="61">
        <v>51</v>
      </c>
      <c r="E13" s="22">
        <v>51</v>
      </c>
      <c r="F13" s="22">
        <f>E13-D13</f>
        <v>0</v>
      </c>
      <c r="G13" s="22" t="s">
        <v>97</v>
      </c>
      <c r="H13" s="20"/>
    </row>
    <row r="14" spans="1:8" ht="46.8">
      <c r="A14" s="30">
        <v>3</v>
      </c>
      <c r="B14" s="28" t="s">
        <v>103</v>
      </c>
      <c r="C14" s="29" t="s">
        <v>96</v>
      </c>
      <c r="D14" s="62">
        <v>1.9</v>
      </c>
      <c r="E14" s="48">
        <v>3.8</v>
      </c>
      <c r="F14" s="20">
        <f>E14-D14</f>
        <v>1.9</v>
      </c>
      <c r="G14" s="20" t="s">
        <v>97</v>
      </c>
      <c r="H14" s="32" t="s">
        <v>129</v>
      </c>
    </row>
    <row r="15" spans="1:8" ht="59.25" customHeight="1">
      <c r="A15" s="30">
        <v>4</v>
      </c>
      <c r="B15" s="28" t="s">
        <v>104</v>
      </c>
      <c r="C15" s="29" t="s">
        <v>96</v>
      </c>
      <c r="D15" s="63">
        <v>85</v>
      </c>
      <c r="E15" s="20">
        <v>85</v>
      </c>
      <c r="F15" s="20">
        <v>0</v>
      </c>
      <c r="G15" s="20" t="s">
        <v>97</v>
      </c>
      <c r="H15" s="31"/>
    </row>
    <row r="16" spans="1:8" ht="55.8">
      <c r="A16" s="30">
        <v>5</v>
      </c>
      <c r="B16" s="28" t="s">
        <v>105</v>
      </c>
      <c r="C16" s="29" t="s">
        <v>96</v>
      </c>
      <c r="D16" s="61">
        <v>67.5</v>
      </c>
      <c r="E16" s="20">
        <v>67.5</v>
      </c>
      <c r="F16" s="20">
        <v>0</v>
      </c>
      <c r="G16" s="20" t="s">
        <v>97</v>
      </c>
      <c r="H16" s="20"/>
    </row>
    <row r="17" spans="1:8" ht="45.75" customHeight="1">
      <c r="A17" s="30">
        <v>6</v>
      </c>
      <c r="B17" s="28" t="s">
        <v>106</v>
      </c>
      <c r="C17" s="29" t="s">
        <v>96</v>
      </c>
      <c r="D17" s="61">
        <v>69.900000000000006</v>
      </c>
      <c r="E17" s="48">
        <v>71</v>
      </c>
      <c r="F17" s="20">
        <f>E17-D17</f>
        <v>1.0999999999999943</v>
      </c>
      <c r="G17" s="20" t="s">
        <v>97</v>
      </c>
      <c r="H17" s="20" t="s">
        <v>111</v>
      </c>
    </row>
    <row r="18" spans="1:8" ht="42">
      <c r="A18" s="30">
        <v>7</v>
      </c>
      <c r="B18" s="28" t="s">
        <v>107</v>
      </c>
      <c r="C18" s="29" t="s">
        <v>96</v>
      </c>
      <c r="D18" s="61">
        <v>82</v>
      </c>
      <c r="E18" s="20">
        <v>82</v>
      </c>
      <c r="F18" s="20">
        <v>0</v>
      </c>
      <c r="G18" s="20" t="s">
        <v>97</v>
      </c>
      <c r="H18" s="30"/>
    </row>
    <row r="19" spans="1:8" ht="28.2">
      <c r="A19" s="21">
        <v>8</v>
      </c>
      <c r="B19" s="28" t="s">
        <v>108</v>
      </c>
      <c r="C19" s="29" t="s">
        <v>96</v>
      </c>
      <c r="D19" s="61">
        <v>65</v>
      </c>
      <c r="E19" s="20">
        <v>65</v>
      </c>
      <c r="F19" s="20">
        <v>0</v>
      </c>
      <c r="G19" s="20" t="s">
        <v>97</v>
      </c>
      <c r="H19" s="20"/>
    </row>
    <row r="20" spans="1:8" ht="47.25" customHeight="1">
      <c r="A20" s="21">
        <v>9</v>
      </c>
      <c r="B20" s="28" t="s">
        <v>109</v>
      </c>
      <c r="C20" s="29" t="s">
        <v>96</v>
      </c>
      <c r="D20" s="64">
        <v>87.5</v>
      </c>
      <c r="E20" s="20">
        <v>87.5</v>
      </c>
      <c r="F20" s="20">
        <v>0</v>
      </c>
      <c r="G20" s="20" t="s">
        <v>97</v>
      </c>
      <c r="H20" s="30"/>
    </row>
    <row r="21" spans="1:8" ht="46.8">
      <c r="A21" s="21">
        <v>10</v>
      </c>
      <c r="B21" s="36" t="s">
        <v>98</v>
      </c>
      <c r="C21" s="29" t="s">
        <v>96</v>
      </c>
      <c r="D21" s="64">
        <v>85.5</v>
      </c>
      <c r="E21" s="48">
        <v>95</v>
      </c>
      <c r="F21" s="20">
        <f>E21-D21</f>
        <v>9.5</v>
      </c>
      <c r="G21" s="20" t="s">
        <v>97</v>
      </c>
      <c r="H21" s="20" t="s">
        <v>112</v>
      </c>
    </row>
    <row r="22" spans="1:8">
      <c r="A22" s="33"/>
      <c r="B22" s="34"/>
      <c r="C22" s="33"/>
    </row>
    <row r="23" spans="1:8">
      <c r="A23" s="33"/>
      <c r="B23" s="34"/>
      <c r="C23" s="33"/>
    </row>
    <row r="24" spans="1:8">
      <c r="D24" s="23"/>
    </row>
    <row r="25" spans="1:8" ht="31.2">
      <c r="B25" s="24" t="s">
        <v>120</v>
      </c>
      <c r="C25" s="35"/>
      <c r="D25" s="23" t="s">
        <v>110</v>
      </c>
    </row>
    <row r="26" spans="1:8">
      <c r="B26" s="23"/>
      <c r="C26" s="23"/>
    </row>
    <row r="27" spans="1:8">
      <c r="B27" s="23"/>
      <c r="C27" s="23"/>
    </row>
    <row r="28" spans="1:8" ht="31.2">
      <c r="B28" s="24" t="s">
        <v>99</v>
      </c>
      <c r="C28" s="35"/>
      <c r="D28" s="23" t="s">
        <v>100</v>
      </c>
    </row>
    <row r="29" spans="1:8">
      <c r="B29" s="23"/>
      <c r="C29" s="23"/>
    </row>
    <row r="30" spans="1:8">
      <c r="B30" s="23"/>
      <c r="C30" s="23"/>
    </row>
    <row r="31" spans="1:8">
      <c r="B31" s="23" t="s">
        <v>7</v>
      </c>
    </row>
  </sheetData>
  <mergeCells count="12">
    <mergeCell ref="A11:H11"/>
    <mergeCell ref="A3:H3"/>
    <mergeCell ref="A4:H4"/>
    <mergeCell ref="A5:H5"/>
    <mergeCell ref="A6:H6"/>
    <mergeCell ref="A8:A9"/>
    <mergeCell ref="B8:B9"/>
    <mergeCell ref="C8:C9"/>
    <mergeCell ref="D8:D9"/>
    <mergeCell ref="E8:E9"/>
    <mergeCell ref="F8:G8"/>
    <mergeCell ref="H8:H9"/>
  </mergeCells>
  <pageMargins left="0.16" right="0.17" top="0.17" bottom="0.1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ТАБ.2</vt:lpstr>
      <vt:lpstr>ТАБ.1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2026-02-09T03:28:49Z</dcterms:modified>
</cp:coreProperties>
</file>